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activeTab="0"/>
  </bookViews>
  <sheets>
    <sheet name="Quadro orario Nautico" sheetId="1" r:id="rId1"/>
    <sheet name="Quadro classi generale" sheetId="2" r:id="rId2"/>
  </sheets>
  <definedNames>
    <definedName name="_xlnm._FilterDatabase" localSheetId="0" hidden="1">'Quadro orario Nautico'!$B$5:$B$105</definedName>
    <definedName name="_xlfn.CUBESETCOUNT" hidden="1">#NAME?</definedName>
    <definedName name="_xlnm.Print_Area" localSheetId="0">'Quadro orario Nautico'!$B$2:$AA$61</definedName>
    <definedName name="_xlnm.Print_Area" localSheetId="1">'Quadro classi generale'!$B$3:$Q$41</definedName>
    <definedName name="_xlnm.Print_Area" localSheetId="0">'Quadro orario Nautico'!$A$2:$AA$61</definedName>
  </definedNames>
  <calcPr fullCalcOnLoad="1"/>
</workbook>
</file>

<file path=xl/sharedStrings.xml><?xml version="1.0" encoding="utf-8"?>
<sst xmlns="http://schemas.openxmlformats.org/spreadsheetml/2006/main" count="1038" uniqueCount="116">
  <si>
    <t>DOCENTI</t>
  </si>
  <si>
    <t>MARTEDI'</t>
  </si>
  <si>
    <t>MERCOLEDI'</t>
  </si>
  <si>
    <t>GIOVEDI'</t>
  </si>
  <si>
    <t>VENERDI'</t>
  </si>
  <si>
    <t>SABATO</t>
  </si>
  <si>
    <t>Inserite</t>
  </si>
  <si>
    <t>Ufficiali</t>
  </si>
  <si>
    <t>Ricev</t>
  </si>
  <si>
    <t>1B</t>
  </si>
  <si>
    <t>5ART</t>
  </si>
  <si>
    <t>1C</t>
  </si>
  <si>
    <t>1A</t>
  </si>
  <si>
    <t>2B</t>
  </si>
  <si>
    <t>2C</t>
  </si>
  <si>
    <t>2A</t>
  </si>
  <si>
    <t>DISP</t>
  </si>
  <si>
    <t>[X]    ORARIO DEFINITIVO</t>
  </si>
  <si>
    <t xml:space="preserve">del: </t>
  </si>
  <si>
    <t>Preseza media giornaliera</t>
  </si>
  <si>
    <t>Docenti ITP</t>
  </si>
  <si>
    <t>Disposizione</t>
  </si>
  <si>
    <t>ISTITUTO TECNICO NAUTICO COMMERCIALE STATALE - a.s. 2016/2017</t>
  </si>
  <si>
    <t>1^A</t>
  </si>
  <si>
    <t>2^A</t>
  </si>
  <si>
    <t>3^A</t>
  </si>
  <si>
    <t>4^A</t>
  </si>
  <si>
    <t>5^A</t>
  </si>
  <si>
    <t>1^B</t>
  </si>
  <si>
    <t>2^B</t>
  </si>
  <si>
    <t>3^B</t>
  </si>
  <si>
    <t>4^B</t>
  </si>
  <si>
    <t>5^B</t>
  </si>
  <si>
    <t>1^C</t>
  </si>
  <si>
    <t>2^C</t>
  </si>
  <si>
    <t>3^C</t>
  </si>
  <si>
    <t>4^C</t>
  </si>
  <si>
    <t>5^C</t>
  </si>
  <si>
    <t>LUNEDI</t>
  </si>
  <si>
    <t>MARTEDI</t>
  </si>
  <si>
    <t>MERCOLEDÌ</t>
  </si>
  <si>
    <t>GIOVEDÌ</t>
  </si>
  <si>
    <t>VENERDÌ</t>
  </si>
  <si>
    <t>4ART</t>
  </si>
  <si>
    <t xml:space="preserve">LO BIANCO DELIA </t>
  </si>
  <si>
    <t>4CAIM</t>
  </si>
  <si>
    <t>3CMN</t>
  </si>
  <si>
    <t>ASTORINO FRANCESCO</t>
  </si>
  <si>
    <t>AVERTA MARIA TERESA</t>
  </si>
  <si>
    <t>1D</t>
  </si>
  <si>
    <t>BAGNATO DOMENICO</t>
  </si>
  <si>
    <t>BARBALACE RAFFAELE</t>
  </si>
  <si>
    <t>BARRITTA FRANCESCO</t>
  </si>
  <si>
    <t>BONACCURSO SALVATORE</t>
  </si>
  <si>
    <t>3CAIM</t>
  </si>
  <si>
    <t>4CMN</t>
  </si>
  <si>
    <t>CARDIA MAURIZIO</t>
  </si>
  <si>
    <t>CARONE GIUSEPPE</t>
  </si>
  <si>
    <t>CHIARELLO MARCELLO</t>
  </si>
  <si>
    <t>CUGLIARI ANNA</t>
  </si>
  <si>
    <t xml:space="preserve">     </t>
  </si>
  <si>
    <t>DE VITO ATTILIA</t>
  </si>
  <si>
    <t>ISABELLA PASQUALINO</t>
  </si>
  <si>
    <t>LA BELLA GIUSEPPE</t>
  </si>
  <si>
    <t>LA MARCA LEANDRO</t>
  </si>
  <si>
    <t>LICO ANGELA</t>
  </si>
  <si>
    <t>MANO SALVATORE</t>
  </si>
  <si>
    <t xml:space="preserve"> LUNEDì</t>
  </si>
  <si>
    <t>PETRASSI ANGELA</t>
  </si>
  <si>
    <t>PRIMERANO FRANCESCO</t>
  </si>
  <si>
    <t>RIZZO PANTALEONE</t>
  </si>
  <si>
    <t>ROSSI CARMELA</t>
  </si>
  <si>
    <t>SILVESTRI TERESA</t>
  </si>
  <si>
    <t>SORACE DOMENICO</t>
  </si>
  <si>
    <t>TROVATO DOMENICO</t>
  </si>
  <si>
    <t>VALENTI ROSARIO</t>
  </si>
  <si>
    <t>VILLI' GIUSEPPE</t>
  </si>
  <si>
    <t>CANDIDO SILVIA</t>
  </si>
  <si>
    <t>GAUDENTE MARIA TERESA</t>
  </si>
  <si>
    <t>3LOG</t>
  </si>
  <si>
    <t>5CAIM</t>
  </si>
  <si>
    <t xml:space="preserve">5ART </t>
  </si>
  <si>
    <t>1E</t>
  </si>
  <si>
    <t>2D</t>
  </si>
  <si>
    <t xml:space="preserve">CARBONE </t>
  </si>
  <si>
    <t>CELESTINO</t>
  </si>
  <si>
    <t>CERAVOLO VITO</t>
  </si>
  <si>
    <t>CHIMICA</t>
  </si>
  <si>
    <t>CUTRUZZOLA RAFFAELE</t>
  </si>
  <si>
    <t>DE CARIO MARIO</t>
  </si>
  <si>
    <t>5CMN</t>
  </si>
  <si>
    <t xml:space="preserve">DE COLA </t>
  </si>
  <si>
    <t>FORTE FABIO</t>
  </si>
  <si>
    <t>4 CMN</t>
  </si>
  <si>
    <t>FORTUNA ANNALISA</t>
  </si>
  <si>
    <t xml:space="preserve">4CMN </t>
  </si>
  <si>
    <t>FRANZE FRANCESCO</t>
  </si>
  <si>
    <t>GELSOMIO MARIO</t>
  </si>
  <si>
    <t>ITALIANO</t>
  </si>
  <si>
    <t xml:space="preserve">LA GROTTERIA </t>
  </si>
  <si>
    <t xml:space="preserve">LO CANE </t>
  </si>
  <si>
    <t xml:space="preserve">LO MASTRO </t>
  </si>
  <si>
    <t xml:space="preserve">LO NANO </t>
  </si>
  <si>
    <t xml:space="preserve">LO PREIATO </t>
  </si>
  <si>
    <t>LOGISTICA</t>
  </si>
  <si>
    <t>MARCELLO</t>
  </si>
  <si>
    <t>NUSDEO</t>
  </si>
  <si>
    <t>PORCELLI</t>
  </si>
  <si>
    <t>SCARMOZZINO</t>
  </si>
  <si>
    <t xml:space="preserve">SCHIAVONE ANTONELLA </t>
  </si>
  <si>
    <t>SCHIMIO</t>
  </si>
  <si>
    <t>SICILIANO</t>
  </si>
  <si>
    <t xml:space="preserve">VACCARO </t>
  </si>
  <si>
    <t>3CMA</t>
  </si>
  <si>
    <t>BAGNATO ANNAMARIA</t>
  </si>
  <si>
    <t>ISTITUTO TECNICO NAUTICO             A.S. 2023/2024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</si>
</sst>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1"/>
      <name val="Comic Sans MS"/>
      <family val="4"/>
    </font>
    <font>
      <b/>
      <sz val="7.5"/>
      <name val="Comic Sans MS"/>
      <family val="4"/>
    </font>
    <font>
      <sz val="10"/>
      <name val="Constantia"/>
      <family val="1"/>
    </font>
    <font>
      <b/>
      <sz val="9"/>
      <name val="Comic Sans MS"/>
      <family val="4"/>
    </font>
    <font>
      <b/>
      <sz val="12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name val="Constantia"/>
      <family val="1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Comic Sans MS"/>
      <family val="4"/>
    </font>
    <font>
      <b/>
      <sz val="9"/>
      <color indexed="8"/>
      <name val="Comic Sans MS"/>
      <family val="4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Comic Sans MS"/>
      <family val="4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medium"/>
      <right/>
      <top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medium"/>
    </border>
    <border>
      <left style="hair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right" vertical="top"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4" fillId="33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10" borderId="34" xfId="0" applyFont="1" applyFill="1" applyBorder="1" applyAlignment="1">
      <alignment vertical="top" wrapText="1"/>
    </xf>
    <xf numFmtId="0" fontId="0" fillId="10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19" xfId="0" applyFont="1" applyFill="1" applyBorder="1" applyAlignment="1">
      <alignment horizontal="center" vertical="center" textRotation="90"/>
    </xf>
    <xf numFmtId="0" fontId="5" fillId="35" borderId="34" xfId="0" applyFont="1" applyFill="1" applyBorder="1" applyAlignment="1">
      <alignment horizontal="center" vertical="center" textRotation="90"/>
    </xf>
    <xf numFmtId="0" fontId="2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10" borderId="23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20" fillId="36" borderId="34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37" borderId="23" xfId="0" applyFont="1" applyFill="1" applyBorder="1" applyAlignment="1" applyProtection="1">
      <alignment horizontal="center" vertical="center"/>
      <protection locked="0"/>
    </xf>
    <xf numFmtId="0" fontId="13" fillId="37" borderId="3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20" fillId="36" borderId="34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fgColor rgb="FFFF0000"/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fgColor rgb="FFFFC000"/>
          <bgColor rgb="FFFFC000"/>
        </patternFill>
      </fill>
    </dxf>
    <dxf>
      <fill>
        <patternFill>
          <fgColor rgb="FFFFC000"/>
          <bgColor rgb="FFFFC000"/>
        </patternFill>
      </fill>
    </dxf>
    <dxf>
      <fill>
        <patternFill>
          <fgColor rgb="FFFFC000"/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i val="0"/>
        <strike val="0"/>
        <color rgb="FF0070C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688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6" sqref="S36"/>
    </sheetView>
  </sheetViews>
  <sheetFormatPr defaultColWidth="11.421875" defaultRowHeight="12.75"/>
  <cols>
    <col min="1" max="1" width="4.00390625" style="36" customWidth="1"/>
    <col min="2" max="2" width="34.140625" style="37" customWidth="1"/>
    <col min="3" max="3" width="10.421875" style="38" bestFit="1" customWidth="1"/>
    <col min="4" max="4" width="11.421875" style="38" bestFit="1" customWidth="1"/>
    <col min="5" max="5" width="9.7109375" style="38" customWidth="1"/>
    <col min="6" max="6" width="10.28125" style="38" customWidth="1"/>
    <col min="7" max="7" width="10.421875" style="38" bestFit="1" customWidth="1"/>
    <col min="8" max="8" width="10.421875" style="38" customWidth="1"/>
    <col min="9" max="12" width="10.421875" style="38" bestFit="1" customWidth="1"/>
    <col min="13" max="13" width="11.140625" style="38" bestFit="1" customWidth="1"/>
    <col min="14" max="14" width="11.421875" style="38" bestFit="1" customWidth="1"/>
    <col min="15" max="15" width="10.421875" style="38" bestFit="1" customWidth="1"/>
    <col min="16" max="17" width="11.421875" style="38" bestFit="1" customWidth="1"/>
    <col min="18" max="19" width="10.421875" style="38" bestFit="1" customWidth="1"/>
    <col min="20" max="22" width="11.421875" style="38" bestFit="1" customWidth="1"/>
    <col min="23" max="26" width="10.421875" style="38" bestFit="1" customWidth="1"/>
    <col min="27" max="27" width="11.421875" style="38" bestFit="1" customWidth="1"/>
    <col min="28" max="28" width="4.421875" style="39" customWidth="1"/>
    <col min="29" max="29" width="27.28125" style="39" customWidth="1"/>
    <col min="30" max="32" width="6.421875" style="38" customWidth="1"/>
    <col min="33" max="33" width="6.00390625" style="38" customWidth="1"/>
    <col min="34" max="16384" width="11.421875" style="39" customWidth="1"/>
  </cols>
  <sheetData>
    <row r="1" spans="1:2" ht="6" customHeight="1">
      <c r="A1" s="83"/>
      <c r="B1" s="83"/>
    </row>
    <row r="2" spans="1:29" ht="31.5" customHeight="1" thickBot="1">
      <c r="A2" s="83"/>
      <c r="B2" s="83"/>
      <c r="C2" s="100" t="s">
        <v>115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56"/>
      <c r="AC2" s="57"/>
    </row>
    <row r="3" spans="1:29" ht="47.25" customHeight="1" thickBot="1">
      <c r="A3" s="41"/>
      <c r="B3" s="98" t="s">
        <v>0</v>
      </c>
      <c r="C3" s="101" t="s">
        <v>67</v>
      </c>
      <c r="D3" s="102"/>
      <c r="E3" s="102"/>
      <c r="F3" s="102"/>
      <c r="G3" s="102"/>
      <c r="H3" s="101" t="s">
        <v>1</v>
      </c>
      <c r="I3" s="102"/>
      <c r="J3" s="102"/>
      <c r="K3" s="102"/>
      <c r="L3" s="102"/>
      <c r="M3" s="103" t="s">
        <v>2</v>
      </c>
      <c r="N3" s="104"/>
      <c r="O3" s="104"/>
      <c r="P3" s="104"/>
      <c r="Q3" s="104"/>
      <c r="R3" s="105" t="s">
        <v>3</v>
      </c>
      <c r="S3" s="106"/>
      <c r="T3" s="106"/>
      <c r="U3" s="106"/>
      <c r="V3" s="106"/>
      <c r="W3" s="105" t="s">
        <v>4</v>
      </c>
      <c r="X3" s="106"/>
      <c r="Y3" s="106"/>
      <c r="Z3" s="106"/>
      <c r="AA3" s="106"/>
      <c r="AB3" s="40"/>
      <c r="AC3" s="57"/>
    </row>
    <row r="4" spans="1:32" ht="18" customHeight="1" thickBot="1">
      <c r="A4" s="42"/>
      <c r="B4" s="99"/>
      <c r="C4" s="43"/>
      <c r="D4" s="44"/>
      <c r="E4" s="44"/>
      <c r="F4" s="44"/>
      <c r="G4" s="44"/>
      <c r="H4" s="49"/>
      <c r="I4" s="50"/>
      <c r="J4" s="50"/>
      <c r="K4" s="50"/>
      <c r="L4" s="50"/>
      <c r="M4" s="51"/>
      <c r="N4" s="50"/>
      <c r="O4" s="50"/>
      <c r="P4" s="50"/>
      <c r="Q4" s="50"/>
      <c r="R4" s="49"/>
      <c r="S4" s="50"/>
      <c r="T4" s="50"/>
      <c r="U4" s="50"/>
      <c r="V4" s="50"/>
      <c r="W4" s="49"/>
      <c r="X4" s="50"/>
      <c r="Y4" s="50"/>
      <c r="Z4" s="50"/>
      <c r="AA4" s="50"/>
      <c r="AB4" s="58"/>
      <c r="AC4" s="59"/>
      <c r="AD4" s="65" t="s">
        <v>6</v>
      </c>
      <c r="AE4" s="65" t="s">
        <v>7</v>
      </c>
      <c r="AF4" s="65" t="s">
        <v>8</v>
      </c>
    </row>
    <row r="5" spans="1:32" ht="18" customHeight="1" thickBot="1">
      <c r="A5" s="42"/>
      <c r="B5" s="94"/>
      <c r="C5" s="43"/>
      <c r="D5" s="44"/>
      <c r="E5" s="44"/>
      <c r="F5" s="44"/>
      <c r="G5" s="44"/>
      <c r="H5" s="95"/>
      <c r="I5" s="44"/>
      <c r="J5" s="44"/>
      <c r="K5" s="44"/>
      <c r="L5" s="44"/>
      <c r="M5" s="95"/>
      <c r="N5" s="44"/>
      <c r="O5" s="44"/>
      <c r="P5" s="44"/>
      <c r="Q5" s="44"/>
      <c r="R5" s="95"/>
      <c r="S5" s="44"/>
      <c r="T5" s="44"/>
      <c r="U5" s="44"/>
      <c r="V5" s="44"/>
      <c r="W5" s="95"/>
      <c r="X5" s="44"/>
      <c r="Y5" s="44"/>
      <c r="Z5" s="44"/>
      <c r="AA5" s="50"/>
      <c r="AB5" s="58"/>
      <c r="AC5" s="59"/>
      <c r="AD5" s="65"/>
      <c r="AE5" s="65"/>
      <c r="AF5" s="65"/>
    </row>
    <row r="6" spans="1:33" ht="18" customHeight="1" thickBot="1">
      <c r="A6" s="45"/>
      <c r="B6" s="133" t="s">
        <v>47</v>
      </c>
      <c r="C6" s="77" t="s">
        <v>46</v>
      </c>
      <c r="D6" s="72" t="s">
        <v>10</v>
      </c>
      <c r="E6" s="72" t="s">
        <v>43</v>
      </c>
      <c r="F6" s="72" t="s">
        <v>79</v>
      </c>
      <c r="G6" s="119" t="s">
        <v>80</v>
      </c>
      <c r="H6" s="73" t="s">
        <v>80</v>
      </c>
      <c r="I6" s="72" t="s">
        <v>10</v>
      </c>
      <c r="J6" s="72" t="s">
        <v>79</v>
      </c>
      <c r="K6" s="119" t="s">
        <v>55</v>
      </c>
      <c r="L6" s="119" t="s">
        <v>46</v>
      </c>
      <c r="M6" s="73" t="s">
        <v>80</v>
      </c>
      <c r="N6" s="72" t="s">
        <v>43</v>
      </c>
      <c r="O6" s="72" t="s">
        <v>10</v>
      </c>
      <c r="P6" s="72" t="s">
        <v>79</v>
      </c>
      <c r="Q6" s="119" t="s">
        <v>55</v>
      </c>
      <c r="R6" s="88" t="s">
        <v>55</v>
      </c>
      <c r="S6" s="72" t="s">
        <v>43</v>
      </c>
      <c r="T6" s="72" t="s">
        <v>46</v>
      </c>
      <c r="U6" s="119" t="s">
        <v>81</v>
      </c>
      <c r="V6" s="119" t="s">
        <v>79</v>
      </c>
      <c r="W6" s="77" t="s">
        <v>80</v>
      </c>
      <c r="X6" s="72" t="s">
        <v>55</v>
      </c>
      <c r="Y6" s="72" t="s">
        <v>43</v>
      </c>
      <c r="Z6" s="72" t="s">
        <v>46</v>
      </c>
      <c r="AA6" s="72"/>
      <c r="AB6" s="79"/>
      <c r="AC6" s="81" t="str">
        <f>B6</f>
        <v>ASTORINO FRANCESCO</v>
      </c>
      <c r="AD6" s="80">
        <f>25-COUNTBLANK(C6:AA6)-(COUNTIF(C6:AA6,"*X"))</f>
        <v>24</v>
      </c>
      <c r="AE6" s="80">
        <v>24</v>
      </c>
      <c r="AF6" s="80">
        <v>0</v>
      </c>
      <c r="AG6" s="80">
        <f aca="true" t="shared" si="0" ref="AG6:AG20">AD6-AE6-AF6</f>
        <v>0</v>
      </c>
    </row>
    <row r="7" spans="1:33" ht="18" customHeight="1" thickBot="1">
      <c r="A7" s="45"/>
      <c r="B7" s="125" t="s">
        <v>48</v>
      </c>
      <c r="C7" s="88" t="s">
        <v>82</v>
      </c>
      <c r="D7" s="72" t="s">
        <v>12</v>
      </c>
      <c r="E7" s="72"/>
      <c r="F7" s="72"/>
      <c r="G7" s="72"/>
      <c r="H7" s="73" t="s">
        <v>15</v>
      </c>
      <c r="I7" s="72" t="s">
        <v>16</v>
      </c>
      <c r="J7" s="72" t="s">
        <v>82</v>
      </c>
      <c r="K7" s="72" t="s">
        <v>11</v>
      </c>
      <c r="L7" s="72" t="s">
        <v>83</v>
      </c>
      <c r="M7" s="73" t="s">
        <v>11</v>
      </c>
      <c r="N7" s="72" t="s">
        <v>82</v>
      </c>
      <c r="O7" s="72" t="s">
        <v>49</v>
      </c>
      <c r="P7" s="72"/>
      <c r="Q7" s="72"/>
      <c r="R7" s="74" t="s">
        <v>16</v>
      </c>
      <c r="S7" s="72" t="s">
        <v>15</v>
      </c>
      <c r="T7" s="72" t="s">
        <v>12</v>
      </c>
      <c r="U7" s="72" t="s">
        <v>49</v>
      </c>
      <c r="V7" s="72" t="s">
        <v>83</v>
      </c>
      <c r="W7" s="88" t="s">
        <v>12</v>
      </c>
      <c r="X7" s="72" t="s">
        <v>49</v>
      </c>
      <c r="Y7" s="75" t="s">
        <v>14</v>
      </c>
      <c r="Z7" s="75"/>
      <c r="AA7" s="75"/>
      <c r="AB7" s="60"/>
      <c r="AC7" s="81" t="str">
        <f>B7</f>
        <v>AVERTA MARIA TERESA</v>
      </c>
      <c r="AD7" s="80">
        <f aca="true" t="shared" si="1" ref="AD7:AD60">25-COUNTBLANK(C7:AA7)-(COUNTIF(C7:AA7,"*X"))</f>
        <v>18</v>
      </c>
      <c r="AE7" s="66">
        <v>18</v>
      </c>
      <c r="AF7" s="66">
        <v>0</v>
      </c>
      <c r="AG7" s="66">
        <f t="shared" si="0"/>
        <v>0</v>
      </c>
    </row>
    <row r="8" spans="1:33" s="1" customFormat="1" ht="18" customHeight="1" thickBot="1">
      <c r="A8" s="46"/>
      <c r="B8" s="125" t="s">
        <v>114</v>
      </c>
      <c r="C8" s="73"/>
      <c r="D8" s="72" t="s">
        <v>16</v>
      </c>
      <c r="E8" s="93" t="s">
        <v>83</v>
      </c>
      <c r="F8" s="93" t="s">
        <v>49</v>
      </c>
      <c r="G8" s="93" t="s">
        <v>12</v>
      </c>
      <c r="H8" s="73"/>
      <c r="I8" s="72"/>
      <c r="J8" s="72" t="s">
        <v>16</v>
      </c>
      <c r="K8" s="72" t="s">
        <v>16</v>
      </c>
      <c r="L8" s="93" t="s">
        <v>9</v>
      </c>
      <c r="M8" s="73"/>
      <c r="N8" s="72"/>
      <c r="O8" s="72" t="s">
        <v>16</v>
      </c>
      <c r="P8" s="72" t="s">
        <v>16</v>
      </c>
      <c r="Q8" s="93" t="s">
        <v>14</v>
      </c>
      <c r="R8" s="93" t="s">
        <v>13</v>
      </c>
      <c r="S8" s="93" t="s">
        <v>82</v>
      </c>
      <c r="T8" s="72"/>
      <c r="U8" s="75"/>
      <c r="V8" s="75"/>
      <c r="W8" s="73"/>
      <c r="X8" s="72"/>
      <c r="Y8" s="75"/>
      <c r="Z8" s="75"/>
      <c r="AA8" s="75"/>
      <c r="AB8" s="61"/>
      <c r="AC8" s="81" t="str">
        <f>B8</f>
        <v>BAGNATO ANNAMARIA</v>
      </c>
      <c r="AD8" s="80">
        <f t="shared" si="1"/>
        <v>12</v>
      </c>
      <c r="AE8" s="66">
        <v>12</v>
      </c>
      <c r="AF8" s="66">
        <v>0</v>
      </c>
      <c r="AG8" s="66">
        <f>AD8-AE8-AF8</f>
        <v>0</v>
      </c>
    </row>
    <row r="9" spans="1:33" s="1" customFormat="1" ht="18" customHeight="1" thickBot="1">
      <c r="A9" s="46"/>
      <c r="B9" s="125" t="s">
        <v>50</v>
      </c>
      <c r="C9" s="73"/>
      <c r="D9" s="72"/>
      <c r="E9" s="72" t="s">
        <v>16</v>
      </c>
      <c r="F9" s="72" t="s">
        <v>16</v>
      </c>
      <c r="G9" s="124" t="s">
        <v>11</v>
      </c>
      <c r="H9" s="73"/>
      <c r="I9" s="72" t="s">
        <v>11</v>
      </c>
      <c r="J9" s="72" t="s">
        <v>11</v>
      </c>
      <c r="K9" s="72" t="s">
        <v>83</v>
      </c>
      <c r="L9" s="124" t="s">
        <v>14</v>
      </c>
      <c r="M9" s="73"/>
      <c r="N9" s="72"/>
      <c r="O9" s="72" t="s">
        <v>16</v>
      </c>
      <c r="P9" s="72" t="s">
        <v>16</v>
      </c>
      <c r="Q9" s="72" t="s">
        <v>16</v>
      </c>
      <c r="R9" s="72" t="s">
        <v>11</v>
      </c>
      <c r="S9" s="72" t="s">
        <v>16</v>
      </c>
      <c r="T9" s="72" t="s">
        <v>16</v>
      </c>
      <c r="U9" s="124" t="s">
        <v>83</v>
      </c>
      <c r="V9" s="75" t="s">
        <v>49</v>
      </c>
      <c r="W9" s="73" t="s">
        <v>49</v>
      </c>
      <c r="X9" s="72" t="s">
        <v>16</v>
      </c>
      <c r="Y9" s="75" t="s">
        <v>16</v>
      </c>
      <c r="Z9" s="75" t="s">
        <v>11</v>
      </c>
      <c r="AA9" s="75" t="s">
        <v>83</v>
      </c>
      <c r="AB9" s="61"/>
      <c r="AC9" s="81" t="str">
        <f>B9</f>
        <v>BAGNATO DOMENICO</v>
      </c>
      <c r="AD9" s="80">
        <f t="shared" si="1"/>
        <v>20</v>
      </c>
      <c r="AE9" s="66">
        <v>23</v>
      </c>
      <c r="AF9" s="66">
        <v>0</v>
      </c>
      <c r="AG9" s="66">
        <f t="shared" si="0"/>
        <v>-3</v>
      </c>
    </row>
    <row r="10" spans="1:33" ht="16.5" customHeight="1" thickBot="1">
      <c r="A10" s="45"/>
      <c r="B10" s="125" t="s">
        <v>51</v>
      </c>
      <c r="C10" s="84"/>
      <c r="D10" s="72"/>
      <c r="E10" s="72" t="s">
        <v>16</v>
      </c>
      <c r="F10" s="72" t="s">
        <v>43</v>
      </c>
      <c r="G10" s="72" t="s">
        <v>10</v>
      </c>
      <c r="H10" s="73"/>
      <c r="I10" s="72" t="s">
        <v>16</v>
      </c>
      <c r="J10" s="72" t="s">
        <v>16</v>
      </c>
      <c r="K10" s="72" t="s">
        <v>10</v>
      </c>
      <c r="L10" s="72" t="s">
        <v>16</v>
      </c>
      <c r="M10" s="73"/>
      <c r="N10" s="72" t="s">
        <v>113</v>
      </c>
      <c r="O10" s="72" t="s">
        <v>16</v>
      </c>
      <c r="P10" s="72"/>
      <c r="Q10" s="72"/>
      <c r="R10" s="72" t="s">
        <v>10</v>
      </c>
      <c r="S10" s="72" t="s">
        <v>16</v>
      </c>
      <c r="T10" s="72" t="s">
        <v>43</v>
      </c>
      <c r="U10" s="72" t="s">
        <v>16</v>
      </c>
      <c r="V10" s="72" t="s">
        <v>113</v>
      </c>
      <c r="W10" s="73" t="s">
        <v>43</v>
      </c>
      <c r="X10" s="72" t="s">
        <v>10</v>
      </c>
      <c r="Y10" s="75" t="s">
        <v>16</v>
      </c>
      <c r="Z10" s="75" t="s">
        <v>16</v>
      </c>
      <c r="AA10" s="72" t="s">
        <v>16</v>
      </c>
      <c r="AB10" s="79"/>
      <c r="AC10" s="81" t="str">
        <f>B10</f>
        <v>BARBALACE RAFFAELE</v>
      </c>
      <c r="AD10" s="80">
        <f t="shared" si="1"/>
        <v>19</v>
      </c>
      <c r="AE10" s="80">
        <v>19</v>
      </c>
      <c r="AF10" s="80">
        <v>0</v>
      </c>
      <c r="AG10" s="80">
        <f t="shared" si="0"/>
        <v>0</v>
      </c>
    </row>
    <row r="11" spans="1:33" s="1" customFormat="1" ht="16.5" customHeight="1" thickBot="1">
      <c r="A11" s="46"/>
      <c r="B11" s="125" t="s">
        <v>52</v>
      </c>
      <c r="C11" s="77"/>
      <c r="D11" s="72" t="s">
        <v>16</v>
      </c>
      <c r="E11" s="72" t="s">
        <v>16</v>
      </c>
      <c r="F11" s="72" t="s">
        <v>16</v>
      </c>
      <c r="G11" s="72" t="s">
        <v>113</v>
      </c>
      <c r="H11" s="72"/>
      <c r="I11" s="72" t="s">
        <v>16</v>
      </c>
      <c r="J11" s="72" t="s">
        <v>113</v>
      </c>
      <c r="K11" s="72" t="s">
        <v>113</v>
      </c>
      <c r="L11" s="72" t="s">
        <v>43</v>
      </c>
      <c r="M11" s="73"/>
      <c r="N11" s="72" t="s">
        <v>16</v>
      </c>
      <c r="O11" s="72" t="s">
        <v>113</v>
      </c>
      <c r="P11" s="72" t="s">
        <v>113</v>
      </c>
      <c r="Q11" s="72" t="s">
        <v>16</v>
      </c>
      <c r="R11" s="73"/>
      <c r="S11" s="72" t="s">
        <v>16</v>
      </c>
      <c r="T11" s="72" t="s">
        <v>113</v>
      </c>
      <c r="U11" s="72" t="s">
        <v>113</v>
      </c>
      <c r="V11" s="72" t="s">
        <v>10</v>
      </c>
      <c r="W11" s="73"/>
      <c r="X11" s="72" t="s">
        <v>16</v>
      </c>
      <c r="Y11" s="75" t="s">
        <v>16</v>
      </c>
      <c r="Z11" s="75" t="s">
        <v>10</v>
      </c>
      <c r="AA11" s="75" t="s">
        <v>10</v>
      </c>
      <c r="AB11" s="61"/>
      <c r="AC11" s="81" t="str">
        <f>B11</f>
        <v>BARRITTA FRANCESCO</v>
      </c>
      <c r="AD11" s="80">
        <f t="shared" si="1"/>
        <v>20</v>
      </c>
      <c r="AE11" s="66">
        <v>21</v>
      </c>
      <c r="AF11" s="66">
        <v>0</v>
      </c>
      <c r="AG11" s="66">
        <f t="shared" si="0"/>
        <v>-1</v>
      </c>
    </row>
    <row r="12" spans="1:33" ht="18" customHeight="1" thickBot="1">
      <c r="A12" s="45"/>
      <c r="B12" s="125" t="s">
        <v>53</v>
      </c>
      <c r="C12" s="120" t="s">
        <v>45</v>
      </c>
      <c r="D12" s="118" t="s">
        <v>45</v>
      </c>
      <c r="E12" s="118" t="s">
        <v>80</v>
      </c>
      <c r="F12" s="118" t="s">
        <v>80</v>
      </c>
      <c r="G12" s="72" t="s">
        <v>16</v>
      </c>
      <c r="H12" s="121" t="s">
        <v>45</v>
      </c>
      <c r="I12" s="122" t="s">
        <v>45</v>
      </c>
      <c r="J12" s="75" t="s">
        <v>16</v>
      </c>
      <c r="K12" s="72" t="s">
        <v>16</v>
      </c>
      <c r="L12" s="72"/>
      <c r="M12" s="121" t="s">
        <v>54</v>
      </c>
      <c r="N12" s="118" t="s">
        <v>54</v>
      </c>
      <c r="O12" s="122" t="s">
        <v>80</v>
      </c>
      <c r="P12" s="118" t="s">
        <v>45</v>
      </c>
      <c r="Q12" s="72"/>
      <c r="R12" s="74"/>
      <c r="S12" s="118" t="s">
        <v>54</v>
      </c>
      <c r="T12" s="122" t="s">
        <v>54</v>
      </c>
      <c r="U12" s="118" t="s">
        <v>80</v>
      </c>
      <c r="V12" s="118" t="s">
        <v>80</v>
      </c>
      <c r="W12" s="73"/>
      <c r="X12" s="118" t="s">
        <v>45</v>
      </c>
      <c r="Y12" s="116" t="s">
        <v>16</v>
      </c>
      <c r="Z12" s="123" t="s">
        <v>80</v>
      </c>
      <c r="AA12" s="123" t="s">
        <v>80</v>
      </c>
      <c r="AB12" s="79"/>
      <c r="AC12" s="81" t="str">
        <f>B12</f>
        <v>BONACCURSO SALVATORE</v>
      </c>
      <c r="AD12" s="80">
        <f t="shared" si="1"/>
        <v>21</v>
      </c>
      <c r="AE12" s="80">
        <v>21</v>
      </c>
      <c r="AF12" s="80">
        <v>0</v>
      </c>
      <c r="AG12" s="80">
        <f t="shared" si="0"/>
        <v>0</v>
      </c>
    </row>
    <row r="13" spans="1:33" ht="18" customHeight="1" thickBot="1">
      <c r="A13" s="45"/>
      <c r="B13" s="125" t="s">
        <v>77</v>
      </c>
      <c r="C13" s="84"/>
      <c r="D13" s="72"/>
      <c r="E13" s="72" t="s">
        <v>16</v>
      </c>
      <c r="F13" s="72" t="s">
        <v>82</v>
      </c>
      <c r="G13" s="72" t="s">
        <v>82</v>
      </c>
      <c r="H13" s="73"/>
      <c r="I13" s="72"/>
      <c r="J13" s="72"/>
      <c r="K13" s="72"/>
      <c r="L13" s="72"/>
      <c r="M13" s="73"/>
      <c r="N13" s="72"/>
      <c r="O13" s="72" t="s">
        <v>16</v>
      </c>
      <c r="P13" s="72" t="s">
        <v>11</v>
      </c>
      <c r="Q13" s="72" t="s">
        <v>11</v>
      </c>
      <c r="R13" s="72"/>
      <c r="S13" s="72"/>
      <c r="T13" s="44"/>
      <c r="U13" s="72"/>
      <c r="V13" s="72"/>
      <c r="W13" s="87"/>
      <c r="X13" s="75"/>
      <c r="Y13" s="75" t="s">
        <v>16</v>
      </c>
      <c r="Z13" s="75" t="s">
        <v>16</v>
      </c>
      <c r="AA13" s="75" t="s">
        <v>16</v>
      </c>
      <c r="AB13" s="60"/>
      <c r="AC13" s="81" t="str">
        <f>B13</f>
        <v>CANDIDO SILVIA</v>
      </c>
      <c r="AD13" s="80">
        <f t="shared" si="1"/>
        <v>9</v>
      </c>
      <c r="AE13" s="66">
        <v>10</v>
      </c>
      <c r="AF13" s="66">
        <v>0</v>
      </c>
      <c r="AG13" s="66">
        <f t="shared" si="0"/>
        <v>-1</v>
      </c>
    </row>
    <row r="14" spans="1:33" ht="18" customHeight="1" thickBot="1">
      <c r="A14" s="45"/>
      <c r="B14" s="125" t="s">
        <v>84</v>
      </c>
      <c r="C14" s="76" t="s">
        <v>11</v>
      </c>
      <c r="D14" s="72" t="s">
        <v>11</v>
      </c>
      <c r="E14" s="72" t="s">
        <v>16</v>
      </c>
      <c r="F14" s="72" t="s">
        <v>16</v>
      </c>
      <c r="G14" s="72" t="s">
        <v>79</v>
      </c>
      <c r="H14" s="73"/>
      <c r="I14" s="73"/>
      <c r="J14" s="72" t="s">
        <v>16</v>
      </c>
      <c r="K14" s="72" t="s">
        <v>16</v>
      </c>
      <c r="L14" s="72" t="s">
        <v>16</v>
      </c>
      <c r="M14" s="73"/>
      <c r="N14" s="72" t="s">
        <v>16</v>
      </c>
      <c r="O14" s="72" t="s">
        <v>82</v>
      </c>
      <c r="P14" s="72" t="s">
        <v>82</v>
      </c>
      <c r="Q14" s="72" t="s">
        <v>16</v>
      </c>
      <c r="R14" s="73" t="s">
        <v>79</v>
      </c>
      <c r="S14" s="72" t="s">
        <v>11</v>
      </c>
      <c r="T14" s="72" t="s">
        <v>11</v>
      </c>
      <c r="U14" s="72" t="s">
        <v>16</v>
      </c>
      <c r="V14" s="72" t="s">
        <v>16</v>
      </c>
      <c r="W14" s="73"/>
      <c r="X14" s="72" t="s">
        <v>11</v>
      </c>
      <c r="Y14" s="75" t="s">
        <v>16</v>
      </c>
      <c r="Z14" s="72" t="s">
        <v>82</v>
      </c>
      <c r="AA14" s="75" t="s">
        <v>82</v>
      </c>
      <c r="AB14" s="60"/>
      <c r="AC14" s="81" t="str">
        <f>B14</f>
        <v>CARBONE </v>
      </c>
      <c r="AD14" s="80">
        <f t="shared" si="1"/>
        <v>21</v>
      </c>
      <c r="AE14" s="66">
        <v>21</v>
      </c>
      <c r="AF14" s="66">
        <v>0</v>
      </c>
      <c r="AG14" s="66">
        <f t="shared" si="0"/>
        <v>0</v>
      </c>
    </row>
    <row r="15" spans="1:33" ht="18" customHeight="1" thickBot="1">
      <c r="A15" s="45"/>
      <c r="B15" s="125" t="s">
        <v>56</v>
      </c>
      <c r="C15" s="77" t="s">
        <v>10</v>
      </c>
      <c r="D15" s="118" t="s">
        <v>79</v>
      </c>
      <c r="E15" s="118" t="s">
        <v>79</v>
      </c>
      <c r="F15" s="72"/>
      <c r="G15" s="72" t="s">
        <v>43</v>
      </c>
      <c r="H15" s="73"/>
      <c r="I15" s="72"/>
      <c r="J15" s="72"/>
      <c r="K15" s="72" t="s">
        <v>43</v>
      </c>
      <c r="L15" s="72" t="s">
        <v>10</v>
      </c>
      <c r="M15" s="121" t="s">
        <v>55</v>
      </c>
      <c r="N15" s="118" t="s">
        <v>55</v>
      </c>
      <c r="O15" s="118" t="s">
        <v>79</v>
      </c>
      <c r="P15" s="72" t="s">
        <v>43</v>
      </c>
      <c r="Q15" s="72" t="s">
        <v>10</v>
      </c>
      <c r="R15" s="72"/>
      <c r="S15" s="72" t="s">
        <v>16</v>
      </c>
      <c r="T15" s="72" t="s">
        <v>10</v>
      </c>
      <c r="U15" s="72" t="s">
        <v>43</v>
      </c>
      <c r="V15" s="72" t="s">
        <v>43</v>
      </c>
      <c r="W15" s="72"/>
      <c r="X15" s="72" t="s">
        <v>16</v>
      </c>
      <c r="Y15" s="122" t="s">
        <v>55</v>
      </c>
      <c r="Z15" s="72" t="s">
        <v>16</v>
      </c>
      <c r="AA15" s="75" t="s">
        <v>16</v>
      </c>
      <c r="AB15" s="61"/>
      <c r="AC15" s="81" t="str">
        <f>B15</f>
        <v>CARDIA MAURIZIO</v>
      </c>
      <c r="AD15" s="80">
        <f t="shared" si="1"/>
        <v>19</v>
      </c>
      <c r="AE15" s="66">
        <v>19</v>
      </c>
      <c r="AF15" s="66">
        <v>0</v>
      </c>
      <c r="AG15" s="66">
        <f t="shared" si="0"/>
        <v>0</v>
      </c>
    </row>
    <row r="16" spans="1:33" ht="18" customHeight="1" thickBot="1">
      <c r="A16" s="45"/>
      <c r="B16" s="125" t="s">
        <v>57</v>
      </c>
      <c r="C16" s="76"/>
      <c r="D16" s="72" t="s">
        <v>16</v>
      </c>
      <c r="E16" s="72" t="s">
        <v>16</v>
      </c>
      <c r="F16" s="72" t="s">
        <v>16</v>
      </c>
      <c r="G16" s="75" t="s">
        <v>43</v>
      </c>
      <c r="H16" s="73"/>
      <c r="I16" s="72"/>
      <c r="J16" s="72" t="s">
        <v>10</v>
      </c>
      <c r="K16" s="72" t="s">
        <v>16</v>
      </c>
      <c r="L16" s="72" t="s">
        <v>16</v>
      </c>
      <c r="M16" s="73"/>
      <c r="N16" s="72"/>
      <c r="O16" s="75" t="s">
        <v>43</v>
      </c>
      <c r="P16" s="72" t="s">
        <v>16</v>
      </c>
      <c r="Q16" s="72" t="s">
        <v>16</v>
      </c>
      <c r="R16" s="73"/>
      <c r="S16" s="72" t="s">
        <v>16</v>
      </c>
      <c r="T16" s="75" t="s">
        <v>16</v>
      </c>
      <c r="U16" s="75" t="s">
        <v>16</v>
      </c>
      <c r="V16" s="75" t="s">
        <v>16</v>
      </c>
      <c r="W16" s="73"/>
      <c r="X16" s="72" t="s">
        <v>16</v>
      </c>
      <c r="Y16" s="75" t="s">
        <v>16</v>
      </c>
      <c r="Z16" s="72" t="s">
        <v>16</v>
      </c>
      <c r="AA16" s="75" t="s">
        <v>16</v>
      </c>
      <c r="AB16" s="60"/>
      <c r="AC16" s="81" t="str">
        <f>B16</f>
        <v>CARONE GIUSEPPE</v>
      </c>
      <c r="AD16" s="80">
        <f t="shared" si="1"/>
        <v>18</v>
      </c>
      <c r="AE16" s="66">
        <v>21</v>
      </c>
      <c r="AF16" s="66">
        <v>0</v>
      </c>
      <c r="AG16" s="66">
        <f t="shared" si="0"/>
        <v>-3</v>
      </c>
    </row>
    <row r="17" spans="1:33" ht="15.75" customHeight="1" thickBot="1">
      <c r="A17" s="45"/>
      <c r="B17" s="125" t="s">
        <v>85</v>
      </c>
      <c r="C17" s="76" t="s">
        <v>10</v>
      </c>
      <c r="D17" s="72" t="s">
        <v>80</v>
      </c>
      <c r="E17" s="72" t="s">
        <v>16</v>
      </c>
      <c r="F17" s="75" t="s">
        <v>10</v>
      </c>
      <c r="G17" s="72"/>
      <c r="H17" s="73"/>
      <c r="I17" s="72" t="s">
        <v>16</v>
      </c>
      <c r="J17" s="72" t="s">
        <v>16</v>
      </c>
      <c r="K17" s="72" t="s">
        <v>16</v>
      </c>
      <c r="L17" s="72" t="s">
        <v>80</v>
      </c>
      <c r="M17" s="73" t="s">
        <v>43</v>
      </c>
      <c r="N17" s="72" t="s">
        <v>80</v>
      </c>
      <c r="O17" s="72" t="s">
        <v>16</v>
      </c>
      <c r="P17" s="72"/>
      <c r="Q17" s="72"/>
      <c r="R17" s="74"/>
      <c r="S17" s="72" t="s">
        <v>80</v>
      </c>
      <c r="T17" s="72" t="s">
        <v>10</v>
      </c>
      <c r="U17" s="72" t="s">
        <v>79</v>
      </c>
      <c r="V17" s="72" t="s">
        <v>16</v>
      </c>
      <c r="W17" s="73"/>
      <c r="X17" s="72" t="s">
        <v>16</v>
      </c>
      <c r="Y17" s="75" t="s">
        <v>16</v>
      </c>
      <c r="Z17" s="75" t="s">
        <v>43</v>
      </c>
      <c r="AA17" s="75" t="s">
        <v>43</v>
      </c>
      <c r="AB17" s="60"/>
      <c r="AC17" s="81" t="str">
        <f>B17</f>
        <v>CELESTINO</v>
      </c>
      <c r="AD17" s="80">
        <f t="shared" si="1"/>
        <v>19</v>
      </c>
      <c r="AE17" s="66">
        <v>19</v>
      </c>
      <c r="AF17" s="66">
        <v>0</v>
      </c>
      <c r="AG17" s="66">
        <f t="shared" si="0"/>
        <v>0</v>
      </c>
    </row>
    <row r="18" spans="1:33" ht="18" customHeight="1" thickBot="1">
      <c r="A18" s="45"/>
      <c r="B18" s="125" t="s">
        <v>86</v>
      </c>
      <c r="C18" s="76"/>
      <c r="D18" s="72" t="s">
        <v>16</v>
      </c>
      <c r="E18" s="72" t="s">
        <v>16</v>
      </c>
      <c r="F18" s="75" t="s">
        <v>16</v>
      </c>
      <c r="G18" s="72"/>
      <c r="H18" s="73" t="s">
        <v>82</v>
      </c>
      <c r="I18" s="72" t="s">
        <v>82</v>
      </c>
      <c r="J18" s="72" t="s">
        <v>16</v>
      </c>
      <c r="K18" s="72" t="s">
        <v>13</v>
      </c>
      <c r="L18" s="72" t="s">
        <v>13</v>
      </c>
      <c r="M18" s="73"/>
      <c r="N18" s="72"/>
      <c r="O18" s="72" t="s">
        <v>16</v>
      </c>
      <c r="P18" s="72" t="s">
        <v>16</v>
      </c>
      <c r="Q18" s="72" t="s">
        <v>16</v>
      </c>
      <c r="R18" s="73" t="s">
        <v>9</v>
      </c>
      <c r="S18" s="72" t="s">
        <v>9</v>
      </c>
      <c r="T18" s="72" t="s">
        <v>16</v>
      </c>
      <c r="U18" s="72" t="s">
        <v>45</v>
      </c>
      <c r="V18" s="72" t="s">
        <v>45</v>
      </c>
      <c r="W18" s="73"/>
      <c r="X18" s="72" t="s">
        <v>16</v>
      </c>
      <c r="Y18" s="75" t="s">
        <v>16</v>
      </c>
      <c r="Z18" s="75" t="s">
        <v>49</v>
      </c>
      <c r="AA18" s="75" t="s">
        <v>49</v>
      </c>
      <c r="AB18" s="61"/>
      <c r="AC18" s="81" t="str">
        <f>B18</f>
        <v>CERAVOLO VITO</v>
      </c>
      <c r="AD18" s="80">
        <f t="shared" si="1"/>
        <v>20</v>
      </c>
      <c r="AE18" s="66">
        <v>20</v>
      </c>
      <c r="AF18" s="66">
        <v>0</v>
      </c>
      <c r="AG18" s="66">
        <f t="shared" si="0"/>
        <v>0</v>
      </c>
    </row>
    <row r="19" spans="1:33" ht="18" customHeight="1" thickBot="1">
      <c r="A19" s="45" t="s">
        <v>60</v>
      </c>
      <c r="B19" s="125" t="s">
        <v>58</v>
      </c>
      <c r="C19" s="76" t="s">
        <v>45</v>
      </c>
      <c r="D19" s="72" t="s">
        <v>45</v>
      </c>
      <c r="E19" s="72" t="s">
        <v>54</v>
      </c>
      <c r="F19" s="72" t="s">
        <v>16</v>
      </c>
      <c r="G19" s="72" t="s">
        <v>10</v>
      </c>
      <c r="H19" s="73" t="s">
        <v>45</v>
      </c>
      <c r="I19" s="72" t="s">
        <v>45</v>
      </c>
      <c r="J19" s="72" t="s">
        <v>16</v>
      </c>
      <c r="K19" s="72" t="s">
        <v>10</v>
      </c>
      <c r="L19" s="72"/>
      <c r="M19" s="86" t="s">
        <v>54</v>
      </c>
      <c r="N19" s="72" t="s">
        <v>54</v>
      </c>
      <c r="O19" s="72" t="s">
        <v>16</v>
      </c>
      <c r="P19" s="72" t="s">
        <v>45</v>
      </c>
      <c r="Q19" s="72"/>
      <c r="R19" s="73" t="s">
        <v>10</v>
      </c>
      <c r="S19" s="72" t="s">
        <v>54</v>
      </c>
      <c r="T19" s="72" t="s">
        <v>54</v>
      </c>
      <c r="U19" s="72" t="s">
        <v>16</v>
      </c>
      <c r="V19" s="72"/>
      <c r="W19" s="84" t="s">
        <v>54</v>
      </c>
      <c r="X19" s="72" t="s">
        <v>45</v>
      </c>
      <c r="Y19" s="75" t="s">
        <v>16</v>
      </c>
      <c r="Z19" s="75"/>
      <c r="AA19" s="75"/>
      <c r="AB19" s="60"/>
      <c r="AC19" s="81" t="str">
        <f>B19</f>
        <v>CHIARELLO MARCELLO</v>
      </c>
      <c r="AD19" s="80">
        <f t="shared" si="1"/>
        <v>20</v>
      </c>
      <c r="AE19" s="66">
        <v>20</v>
      </c>
      <c r="AF19" s="66">
        <v>0</v>
      </c>
      <c r="AG19" s="66">
        <f t="shared" si="0"/>
        <v>0</v>
      </c>
    </row>
    <row r="20" spans="1:33" ht="18" customHeight="1" thickBot="1">
      <c r="A20" s="45"/>
      <c r="B20" s="125" t="s">
        <v>87</v>
      </c>
      <c r="C20" s="76"/>
      <c r="D20" s="72"/>
      <c r="E20" s="73" t="s">
        <v>83</v>
      </c>
      <c r="F20" s="72" t="s">
        <v>49</v>
      </c>
      <c r="G20" s="72"/>
      <c r="H20" s="73"/>
      <c r="I20" s="72" t="s">
        <v>16</v>
      </c>
      <c r="J20" s="72" t="s">
        <v>16</v>
      </c>
      <c r="K20" s="72" t="s">
        <v>49</v>
      </c>
      <c r="L20" s="72" t="s">
        <v>49</v>
      </c>
      <c r="M20" s="89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2"/>
      <c r="Y20" s="75"/>
      <c r="Z20" s="75"/>
      <c r="AA20" s="75"/>
      <c r="AB20" s="60"/>
      <c r="AC20" s="81" t="str">
        <f>B20</f>
        <v>CHIMICA</v>
      </c>
      <c r="AD20" s="80">
        <f t="shared" si="1"/>
        <v>6</v>
      </c>
      <c r="AE20" s="66">
        <v>6</v>
      </c>
      <c r="AF20" s="66">
        <v>0</v>
      </c>
      <c r="AG20" s="66">
        <f t="shared" si="0"/>
        <v>0</v>
      </c>
    </row>
    <row r="21" spans="1:33" ht="18" customHeight="1" thickBot="1">
      <c r="A21" s="45"/>
      <c r="B21" s="125" t="s">
        <v>59</v>
      </c>
      <c r="C21" s="43"/>
      <c r="D21" s="72"/>
      <c r="E21" s="72"/>
      <c r="F21" s="73"/>
      <c r="G21" s="72"/>
      <c r="H21" s="73"/>
      <c r="I21" s="72"/>
      <c r="J21" s="72"/>
      <c r="K21" s="72"/>
      <c r="L21" s="72"/>
      <c r="M21" s="73" t="s">
        <v>82</v>
      </c>
      <c r="N21" s="72" t="s">
        <v>16</v>
      </c>
      <c r="O21" s="72" t="s">
        <v>16</v>
      </c>
      <c r="P21" s="72" t="s">
        <v>49</v>
      </c>
      <c r="Q21" s="72" t="s">
        <v>49</v>
      </c>
      <c r="R21" s="74"/>
      <c r="S21" s="72"/>
      <c r="T21" s="72"/>
      <c r="U21" s="72"/>
      <c r="V21" s="72"/>
      <c r="W21" s="88" t="s">
        <v>82</v>
      </c>
      <c r="X21" s="72" t="s">
        <v>82</v>
      </c>
      <c r="Y21" s="75" t="s">
        <v>49</v>
      </c>
      <c r="Z21" s="75" t="s">
        <v>83</v>
      </c>
      <c r="AA21" s="75"/>
      <c r="AB21" s="61"/>
      <c r="AC21" s="81" t="str">
        <f>B21</f>
        <v>CUGLIARI ANNA</v>
      </c>
      <c r="AD21" s="80">
        <f t="shared" si="1"/>
        <v>9</v>
      </c>
      <c r="AE21" s="66">
        <v>9</v>
      </c>
      <c r="AF21" s="66">
        <v>0</v>
      </c>
      <c r="AG21" s="66">
        <v>0</v>
      </c>
    </row>
    <row r="22" spans="1:54" s="82" customFormat="1" ht="18" customHeight="1" thickBot="1">
      <c r="A22" s="45"/>
      <c r="B22" s="125" t="s">
        <v>88</v>
      </c>
      <c r="C22" s="77"/>
      <c r="D22" s="72" t="s">
        <v>16</v>
      </c>
      <c r="E22" s="73" t="s">
        <v>46</v>
      </c>
      <c r="F22" s="73" t="s">
        <v>16</v>
      </c>
      <c r="G22" s="73" t="s">
        <v>15</v>
      </c>
      <c r="H22" s="73" t="s">
        <v>13</v>
      </c>
      <c r="I22" s="72" t="s">
        <v>15</v>
      </c>
      <c r="J22" s="72" t="s">
        <v>54</v>
      </c>
      <c r="K22" s="72" t="s">
        <v>16</v>
      </c>
      <c r="L22" s="72" t="s">
        <v>55</v>
      </c>
      <c r="M22" s="72"/>
      <c r="N22" s="72" t="s">
        <v>16</v>
      </c>
      <c r="O22" s="72" t="s">
        <v>16</v>
      </c>
      <c r="P22" s="72" t="s">
        <v>55</v>
      </c>
      <c r="Q22" s="72" t="s">
        <v>54</v>
      </c>
      <c r="R22" s="72"/>
      <c r="S22" s="72" t="s">
        <v>16</v>
      </c>
      <c r="T22" s="72" t="s">
        <v>13</v>
      </c>
      <c r="U22" s="72" t="s">
        <v>55</v>
      </c>
      <c r="V22" s="72" t="s">
        <v>46</v>
      </c>
      <c r="W22" s="73"/>
      <c r="X22" s="72"/>
      <c r="Y22" s="75" t="s">
        <v>16</v>
      </c>
      <c r="Z22" s="85" t="s">
        <v>16</v>
      </c>
      <c r="AA22" s="75" t="s">
        <v>16</v>
      </c>
      <c r="AB22" s="61"/>
      <c r="AC22" s="81" t="str">
        <f>B22</f>
        <v>CUTRUZZOLA RAFFAELE</v>
      </c>
      <c r="AD22" s="80">
        <f t="shared" si="1"/>
        <v>20</v>
      </c>
      <c r="AE22" s="66">
        <v>20</v>
      </c>
      <c r="AF22" s="66">
        <v>0</v>
      </c>
      <c r="AG22" s="66">
        <f aca="true" t="shared" si="2" ref="AG22:AG60">AD22-AE22-AF22</f>
        <v>0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33" ht="18" customHeight="1" thickBot="1">
      <c r="A23" s="45"/>
      <c r="B23" s="125" t="s">
        <v>89</v>
      </c>
      <c r="C23" s="126" t="s">
        <v>46</v>
      </c>
      <c r="D23" s="72" t="s">
        <v>10</v>
      </c>
      <c r="E23" s="72" t="s">
        <v>43</v>
      </c>
      <c r="F23" s="121" t="s">
        <v>45</v>
      </c>
      <c r="G23" s="118" t="s">
        <v>45</v>
      </c>
      <c r="H23" s="73"/>
      <c r="I23" s="118" t="s">
        <v>90</v>
      </c>
      <c r="J23" s="72"/>
      <c r="K23" s="118" t="s">
        <v>54</v>
      </c>
      <c r="L23" s="118" t="s">
        <v>54</v>
      </c>
      <c r="M23" s="127" t="s">
        <v>80</v>
      </c>
      <c r="N23" s="72" t="s">
        <v>43</v>
      </c>
      <c r="O23" s="72" t="s">
        <v>10</v>
      </c>
      <c r="P23" s="118" t="s">
        <v>54</v>
      </c>
      <c r="Q23" s="118" t="s">
        <v>45</v>
      </c>
      <c r="R23" s="118" t="s">
        <v>55</v>
      </c>
      <c r="S23" s="72"/>
      <c r="T23" s="118" t="s">
        <v>46</v>
      </c>
      <c r="U23" s="72"/>
      <c r="V23" s="72"/>
      <c r="W23" s="121" t="s">
        <v>80</v>
      </c>
      <c r="X23" s="118" t="s">
        <v>55</v>
      </c>
      <c r="Y23" s="75"/>
      <c r="Z23" s="122" t="s">
        <v>90</v>
      </c>
      <c r="AA23" s="75"/>
      <c r="AB23" s="61"/>
      <c r="AC23" s="81" t="str">
        <f>B23</f>
        <v>DE CARIO MARIO</v>
      </c>
      <c r="AD23" s="80">
        <f t="shared" si="1"/>
        <v>18</v>
      </c>
      <c r="AE23" s="66">
        <v>18</v>
      </c>
      <c r="AF23" s="66">
        <v>0</v>
      </c>
      <c r="AG23" s="66">
        <f t="shared" si="2"/>
        <v>0</v>
      </c>
    </row>
    <row r="24" spans="1:33" ht="18" customHeight="1" thickBot="1">
      <c r="A24" s="45"/>
      <c r="B24" s="125" t="s">
        <v>91</v>
      </c>
      <c r="C24" s="76"/>
      <c r="D24" s="72"/>
      <c r="E24" s="72"/>
      <c r="F24" s="72" t="s">
        <v>13</v>
      </c>
      <c r="G24" s="72" t="s">
        <v>13</v>
      </c>
      <c r="H24" s="73"/>
      <c r="I24" s="72"/>
      <c r="J24" s="72"/>
      <c r="K24" s="72"/>
      <c r="L24" s="72" t="s">
        <v>9</v>
      </c>
      <c r="M24" s="72"/>
      <c r="N24" s="86"/>
      <c r="O24" s="72"/>
      <c r="P24" s="72"/>
      <c r="Q24" s="72" t="s">
        <v>82</v>
      </c>
      <c r="R24" s="86"/>
      <c r="S24" s="72"/>
      <c r="T24" s="72"/>
      <c r="U24" s="72"/>
      <c r="V24" s="72"/>
      <c r="W24" s="73"/>
      <c r="X24" s="75"/>
      <c r="Y24" s="72"/>
      <c r="Z24" s="72"/>
      <c r="AA24" s="75"/>
      <c r="AB24" s="61"/>
      <c r="AC24" s="81" t="str">
        <f>B24</f>
        <v>DE COLA </v>
      </c>
      <c r="AD24" s="80">
        <f t="shared" si="1"/>
        <v>4</v>
      </c>
      <c r="AE24" s="66">
        <v>9</v>
      </c>
      <c r="AF24" s="66">
        <v>0</v>
      </c>
      <c r="AG24" s="66">
        <f t="shared" si="2"/>
        <v>-5</v>
      </c>
    </row>
    <row r="25" spans="1:54" s="82" customFormat="1" ht="18" customHeight="1" thickBot="1">
      <c r="A25" s="45"/>
      <c r="B25" s="125" t="s">
        <v>61</v>
      </c>
      <c r="C25" s="76" t="s">
        <v>12</v>
      </c>
      <c r="D25" s="72"/>
      <c r="E25" s="73" t="s">
        <v>14</v>
      </c>
      <c r="F25" s="73" t="s">
        <v>9</v>
      </c>
      <c r="G25" s="72"/>
      <c r="H25" s="90" t="s">
        <v>11</v>
      </c>
      <c r="I25" s="72" t="s">
        <v>9</v>
      </c>
      <c r="J25" s="72" t="s">
        <v>13</v>
      </c>
      <c r="K25" s="72" t="s">
        <v>14</v>
      </c>
      <c r="L25" s="72" t="s">
        <v>15</v>
      </c>
      <c r="M25" s="89" t="s">
        <v>14</v>
      </c>
      <c r="N25" s="72" t="s">
        <v>15</v>
      </c>
      <c r="O25" s="72" t="s">
        <v>13</v>
      </c>
      <c r="P25" s="72"/>
      <c r="Q25" s="73"/>
      <c r="R25" s="72" t="s">
        <v>15</v>
      </c>
      <c r="S25" s="72" t="s">
        <v>13</v>
      </c>
      <c r="T25" s="72" t="s">
        <v>16</v>
      </c>
      <c r="U25" s="72" t="s">
        <v>9</v>
      </c>
      <c r="V25" s="72" t="s">
        <v>12</v>
      </c>
      <c r="W25" s="73" t="s">
        <v>11</v>
      </c>
      <c r="X25" s="72" t="s">
        <v>12</v>
      </c>
      <c r="Y25" s="72"/>
      <c r="Z25" s="86"/>
      <c r="AA25" s="75"/>
      <c r="AB25" s="60"/>
      <c r="AC25" s="81" t="str">
        <f>B25</f>
        <v>DE VITO ATTILIA</v>
      </c>
      <c r="AD25" s="80">
        <f t="shared" si="1"/>
        <v>18</v>
      </c>
      <c r="AE25" s="66">
        <v>18</v>
      </c>
      <c r="AF25" s="66">
        <v>0</v>
      </c>
      <c r="AG25" s="66">
        <f t="shared" si="2"/>
        <v>0</v>
      </c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</row>
    <row r="26" spans="1:33" ht="18" customHeight="1" thickBot="1">
      <c r="A26" s="45"/>
      <c r="B26" s="125" t="s">
        <v>92</v>
      </c>
      <c r="C26" s="76" t="s">
        <v>90</v>
      </c>
      <c r="D26" s="72" t="s">
        <v>90</v>
      </c>
      <c r="E26" s="72" t="s">
        <v>90</v>
      </c>
      <c r="F26" s="72" t="s">
        <v>16</v>
      </c>
      <c r="G26" s="72" t="s">
        <v>90</v>
      </c>
      <c r="H26" s="96" t="s">
        <v>46</v>
      </c>
      <c r="I26" s="72" t="s">
        <v>16</v>
      </c>
      <c r="J26" s="72" t="s">
        <v>90</v>
      </c>
      <c r="K26" s="72" t="s">
        <v>90</v>
      </c>
      <c r="L26" s="72" t="s">
        <v>90</v>
      </c>
      <c r="M26" s="74" t="s">
        <v>93</v>
      </c>
      <c r="N26" s="72" t="s">
        <v>55</v>
      </c>
      <c r="O26" s="72" t="s">
        <v>46</v>
      </c>
      <c r="P26" s="72"/>
      <c r="Q26" s="73"/>
      <c r="R26" s="74"/>
      <c r="S26" s="72" t="s">
        <v>16</v>
      </c>
      <c r="T26" s="72" t="s">
        <v>16</v>
      </c>
      <c r="U26" s="72" t="s">
        <v>16</v>
      </c>
      <c r="V26" s="72" t="s">
        <v>90</v>
      </c>
      <c r="W26" s="73" t="s">
        <v>46</v>
      </c>
      <c r="X26" s="72"/>
      <c r="Y26" s="72" t="s">
        <v>55</v>
      </c>
      <c r="Z26" s="72" t="s">
        <v>16</v>
      </c>
      <c r="AA26" s="75" t="s">
        <v>46</v>
      </c>
      <c r="AB26" s="60"/>
      <c r="AC26" s="81" t="str">
        <f>B26</f>
        <v>FORTE FABIO</v>
      </c>
      <c r="AD26" s="80">
        <f t="shared" si="1"/>
        <v>21</v>
      </c>
      <c r="AE26" s="66">
        <v>21</v>
      </c>
      <c r="AF26" s="66">
        <v>0</v>
      </c>
      <c r="AG26" s="66">
        <f t="shared" si="2"/>
        <v>0</v>
      </c>
    </row>
    <row r="27" spans="1:33" ht="18" customHeight="1" thickBot="1">
      <c r="A27" s="45"/>
      <c r="B27" s="125" t="s">
        <v>94</v>
      </c>
      <c r="C27" s="77" t="s">
        <v>55</v>
      </c>
      <c r="D27" s="72" t="s">
        <v>95</v>
      </c>
      <c r="E27" s="72" t="s">
        <v>16</v>
      </c>
      <c r="F27" s="72" t="s">
        <v>90</v>
      </c>
      <c r="G27" s="72"/>
      <c r="H27" s="73" t="s">
        <v>55</v>
      </c>
      <c r="I27" s="72" t="s">
        <v>16</v>
      </c>
      <c r="J27" s="72" t="s">
        <v>45</v>
      </c>
      <c r="K27" s="72" t="s">
        <v>16</v>
      </c>
      <c r="L27" s="72" t="s">
        <v>46</v>
      </c>
      <c r="M27" s="128" t="s">
        <v>90</v>
      </c>
      <c r="N27" s="72" t="s">
        <v>46</v>
      </c>
      <c r="O27" s="72" t="s">
        <v>45</v>
      </c>
      <c r="P27" s="72" t="s">
        <v>16</v>
      </c>
      <c r="Q27" s="119" t="s">
        <v>55</v>
      </c>
      <c r="R27" s="74" t="s">
        <v>45</v>
      </c>
      <c r="S27" s="72" t="s">
        <v>45</v>
      </c>
      <c r="T27" s="72" t="s">
        <v>90</v>
      </c>
      <c r="U27" s="72" t="s">
        <v>46</v>
      </c>
      <c r="V27" s="72" t="s">
        <v>55</v>
      </c>
      <c r="W27" s="74" t="s">
        <v>90</v>
      </c>
      <c r="X27" s="72" t="s">
        <v>46</v>
      </c>
      <c r="Y27" s="72" t="s">
        <v>46</v>
      </c>
      <c r="Z27" s="75"/>
      <c r="AA27" s="75"/>
      <c r="AB27" s="60"/>
      <c r="AC27" s="81" t="str">
        <f>B27</f>
        <v>FORTUNA ANNALISA</v>
      </c>
      <c r="AD27" s="80">
        <f t="shared" si="1"/>
        <v>22</v>
      </c>
      <c r="AE27" s="66">
        <v>22</v>
      </c>
      <c r="AF27" s="66">
        <v>0</v>
      </c>
      <c r="AG27" s="66">
        <f t="shared" si="2"/>
        <v>0</v>
      </c>
    </row>
    <row r="28" spans="1:33" ht="18" customHeight="1" thickBot="1">
      <c r="A28" s="45"/>
      <c r="B28" s="125" t="s">
        <v>96</v>
      </c>
      <c r="C28" s="76" t="s">
        <v>79</v>
      </c>
      <c r="D28" s="72" t="s">
        <v>16</v>
      </c>
      <c r="E28" s="73"/>
      <c r="F28" s="73" t="s">
        <v>43</v>
      </c>
      <c r="G28" s="72" t="s">
        <v>10</v>
      </c>
      <c r="H28" s="92" t="s">
        <v>90</v>
      </c>
      <c r="I28" s="91" t="s">
        <v>46</v>
      </c>
      <c r="J28" s="72" t="s">
        <v>16</v>
      </c>
      <c r="K28" s="72" t="s">
        <v>10</v>
      </c>
      <c r="L28" s="72"/>
      <c r="M28" s="72" t="s">
        <v>14</v>
      </c>
      <c r="N28" s="72" t="s">
        <v>15</v>
      </c>
      <c r="O28" s="72" t="s">
        <v>16</v>
      </c>
      <c r="P28" s="72" t="s">
        <v>46</v>
      </c>
      <c r="Q28" s="72"/>
      <c r="R28" s="74"/>
      <c r="S28" s="72" t="s">
        <v>16</v>
      </c>
      <c r="T28" s="72" t="s">
        <v>43</v>
      </c>
      <c r="U28" s="72" t="s">
        <v>16</v>
      </c>
      <c r="V28" s="72" t="s">
        <v>12</v>
      </c>
      <c r="W28" s="73"/>
      <c r="X28" s="91" t="s">
        <v>79</v>
      </c>
      <c r="Y28" s="85" t="s">
        <v>90</v>
      </c>
      <c r="Z28" s="85" t="s">
        <v>83</v>
      </c>
      <c r="AA28" s="75"/>
      <c r="AB28" s="61"/>
      <c r="AC28" s="81" t="str">
        <f>B28</f>
        <v>FRANZE FRANCESCO</v>
      </c>
      <c r="AD28" s="80">
        <f t="shared" si="1"/>
        <v>19</v>
      </c>
      <c r="AE28" s="66">
        <v>19</v>
      </c>
      <c r="AF28" s="66">
        <v>0</v>
      </c>
      <c r="AG28" s="66">
        <f t="shared" si="2"/>
        <v>0</v>
      </c>
    </row>
    <row r="29" spans="1:33" ht="18" customHeight="1" thickBot="1">
      <c r="A29" s="45"/>
      <c r="B29" s="125" t="s">
        <v>78</v>
      </c>
      <c r="C29" s="77"/>
      <c r="D29" s="72" t="s">
        <v>16</v>
      </c>
      <c r="E29" s="72" t="s">
        <v>16</v>
      </c>
      <c r="F29" s="73" t="s">
        <v>16</v>
      </c>
      <c r="G29" s="72" t="s">
        <v>9</v>
      </c>
      <c r="H29" s="73" t="s">
        <v>12</v>
      </c>
      <c r="I29" s="72" t="s">
        <v>13</v>
      </c>
      <c r="J29" s="72"/>
      <c r="K29" s="72"/>
      <c r="L29" s="72"/>
      <c r="M29" s="73" t="s">
        <v>16</v>
      </c>
      <c r="N29" s="72" t="s">
        <v>16</v>
      </c>
      <c r="O29" s="72" t="s">
        <v>9</v>
      </c>
      <c r="P29" s="72" t="s">
        <v>16</v>
      </c>
      <c r="Q29" s="72" t="s">
        <v>12</v>
      </c>
      <c r="R29" s="74"/>
      <c r="S29" s="72" t="s">
        <v>16</v>
      </c>
      <c r="T29" s="72" t="s">
        <v>16</v>
      </c>
      <c r="U29" s="72" t="s">
        <v>16</v>
      </c>
      <c r="V29" s="72" t="s">
        <v>16</v>
      </c>
      <c r="W29" s="75" t="s">
        <v>55</v>
      </c>
      <c r="X29" s="72" t="s">
        <v>90</v>
      </c>
      <c r="Y29" s="75" t="s">
        <v>15</v>
      </c>
      <c r="Z29" s="75" t="s">
        <v>16</v>
      </c>
      <c r="AA29" s="75"/>
      <c r="AB29" s="60"/>
      <c r="AC29" s="81" t="str">
        <f>B29</f>
        <v>GAUDENTE MARIA TERESA</v>
      </c>
      <c r="AD29" s="80">
        <f t="shared" si="1"/>
        <v>19</v>
      </c>
      <c r="AE29" s="66">
        <v>19</v>
      </c>
      <c r="AF29" s="66">
        <v>0</v>
      </c>
      <c r="AG29" s="66">
        <f t="shared" si="2"/>
        <v>0</v>
      </c>
    </row>
    <row r="30" spans="1:33" ht="18" customHeight="1" thickBot="1">
      <c r="A30" s="45"/>
      <c r="B30" s="125" t="s">
        <v>97</v>
      </c>
      <c r="C30" s="77"/>
      <c r="D30" s="72" t="s">
        <v>16</v>
      </c>
      <c r="E30" s="72" t="s">
        <v>16</v>
      </c>
      <c r="F30" s="72" t="s">
        <v>43</v>
      </c>
      <c r="G30" s="72" t="s">
        <v>10</v>
      </c>
      <c r="H30" s="77"/>
      <c r="I30" s="72" t="s">
        <v>9</v>
      </c>
      <c r="J30" s="72" t="s">
        <v>16</v>
      </c>
      <c r="K30" s="72" t="s">
        <v>10</v>
      </c>
      <c r="L30" s="72" t="s">
        <v>16</v>
      </c>
      <c r="M30" s="73" t="s">
        <v>82</v>
      </c>
      <c r="N30" s="72" t="s">
        <v>113</v>
      </c>
      <c r="O30" s="72" t="s">
        <v>13</v>
      </c>
      <c r="P30" s="72" t="s">
        <v>16</v>
      </c>
      <c r="Q30" s="72"/>
      <c r="R30" s="74"/>
      <c r="S30" s="72" t="s">
        <v>16</v>
      </c>
      <c r="T30" s="72" t="s">
        <v>43</v>
      </c>
      <c r="U30" s="72" t="s">
        <v>16</v>
      </c>
      <c r="V30" s="72" t="s">
        <v>113</v>
      </c>
      <c r="W30" s="73"/>
      <c r="X30" s="72" t="s">
        <v>16</v>
      </c>
      <c r="Y30" s="75" t="s">
        <v>49</v>
      </c>
      <c r="Z30" s="75" t="s">
        <v>16</v>
      </c>
      <c r="AA30" s="75" t="s">
        <v>16</v>
      </c>
      <c r="AB30" s="60"/>
      <c r="AC30" s="81" t="str">
        <f>B30</f>
        <v>GELSOMIO MARIO</v>
      </c>
      <c r="AD30" s="80">
        <f t="shared" si="1"/>
        <v>20</v>
      </c>
      <c r="AE30" s="66">
        <v>20</v>
      </c>
      <c r="AF30" s="66">
        <v>0</v>
      </c>
      <c r="AG30" s="66">
        <f t="shared" si="2"/>
        <v>0</v>
      </c>
    </row>
    <row r="31" spans="1:33" ht="18" customHeight="1" thickBot="1">
      <c r="A31" s="45"/>
      <c r="B31" s="125" t="s">
        <v>62</v>
      </c>
      <c r="C31" s="77"/>
      <c r="D31" s="72" t="s">
        <v>16</v>
      </c>
      <c r="E31" s="72" t="s">
        <v>16</v>
      </c>
      <c r="F31" s="72" t="s">
        <v>16</v>
      </c>
      <c r="G31" s="72" t="s">
        <v>16</v>
      </c>
      <c r="H31" s="73"/>
      <c r="I31" s="72" t="s">
        <v>16</v>
      </c>
      <c r="J31" s="72" t="s">
        <v>16</v>
      </c>
      <c r="K31" s="72" t="s">
        <v>43</v>
      </c>
      <c r="L31" s="72" t="s">
        <v>10</v>
      </c>
      <c r="M31" s="73"/>
      <c r="N31" s="72" t="s">
        <v>16</v>
      </c>
      <c r="O31" s="72" t="s">
        <v>16</v>
      </c>
      <c r="P31" s="72" t="s">
        <v>43</v>
      </c>
      <c r="Q31" s="75" t="s">
        <v>10</v>
      </c>
      <c r="R31" s="74"/>
      <c r="S31" s="72" t="s">
        <v>16</v>
      </c>
      <c r="T31" s="72" t="s">
        <v>16</v>
      </c>
      <c r="U31" s="72" t="s">
        <v>43</v>
      </c>
      <c r="V31" s="72" t="s">
        <v>43</v>
      </c>
      <c r="W31" s="75"/>
      <c r="X31" s="72" t="s">
        <v>10</v>
      </c>
      <c r="Y31" s="75" t="s">
        <v>10</v>
      </c>
      <c r="Z31" s="75" t="s">
        <v>43</v>
      </c>
      <c r="AA31" s="75" t="s">
        <v>16</v>
      </c>
      <c r="AB31" s="60"/>
      <c r="AC31" s="81" t="str">
        <f>B31</f>
        <v>ISABELLA PASQUALINO</v>
      </c>
      <c r="AD31" s="80">
        <f t="shared" si="1"/>
        <v>20</v>
      </c>
      <c r="AE31" s="38">
        <v>21</v>
      </c>
      <c r="AF31" s="38">
        <v>0</v>
      </c>
      <c r="AG31" s="38">
        <f t="shared" si="2"/>
        <v>-1</v>
      </c>
    </row>
    <row r="32" spans="1:33" ht="18" customHeight="1" thickBot="1">
      <c r="A32" s="45"/>
      <c r="B32" s="125" t="s">
        <v>98</v>
      </c>
      <c r="C32" s="77"/>
      <c r="D32" s="72"/>
      <c r="E32" s="72"/>
      <c r="F32" s="72"/>
      <c r="G32" s="72"/>
      <c r="H32" s="84"/>
      <c r="I32" s="72"/>
      <c r="J32" s="72"/>
      <c r="K32" s="72" t="s">
        <v>16</v>
      </c>
      <c r="L32" s="72" t="s">
        <v>16</v>
      </c>
      <c r="M32" s="73"/>
      <c r="N32" s="72"/>
      <c r="O32" s="72"/>
      <c r="P32" s="72" t="s">
        <v>16</v>
      </c>
      <c r="Q32" s="73" t="s">
        <v>16</v>
      </c>
      <c r="R32" s="73"/>
      <c r="S32" s="72"/>
      <c r="T32" s="72"/>
      <c r="U32" s="72" t="s">
        <v>16</v>
      </c>
      <c r="V32" s="72" t="s">
        <v>16</v>
      </c>
      <c r="W32" s="73"/>
      <c r="X32" s="75"/>
      <c r="Y32" s="75"/>
      <c r="Z32" s="75"/>
      <c r="AA32" s="75" t="s">
        <v>16</v>
      </c>
      <c r="AB32" s="61"/>
      <c r="AC32" s="81" t="str">
        <f>B32</f>
        <v>ITALIANO</v>
      </c>
      <c r="AD32" s="80">
        <f t="shared" si="1"/>
        <v>7</v>
      </c>
      <c r="AE32" s="66">
        <v>7</v>
      </c>
      <c r="AF32" s="66">
        <v>0</v>
      </c>
      <c r="AG32" s="66">
        <f t="shared" si="2"/>
        <v>0</v>
      </c>
    </row>
    <row r="33" spans="1:33" s="1" customFormat="1" ht="18" customHeight="1" thickBot="1">
      <c r="A33" s="46"/>
      <c r="B33" s="125" t="s">
        <v>63</v>
      </c>
      <c r="C33" s="92" t="s">
        <v>15</v>
      </c>
      <c r="D33" s="72" t="s">
        <v>13</v>
      </c>
      <c r="E33" s="72" t="s">
        <v>49</v>
      </c>
      <c r="F33" s="72" t="s">
        <v>11</v>
      </c>
      <c r="G33" s="72"/>
      <c r="H33" s="73"/>
      <c r="I33" s="73" t="s">
        <v>43</v>
      </c>
      <c r="J33" s="72" t="s">
        <v>83</v>
      </c>
      <c r="K33" s="72" t="s">
        <v>79</v>
      </c>
      <c r="L33" s="72"/>
      <c r="M33" s="72" t="s">
        <v>16</v>
      </c>
      <c r="N33" s="72" t="s">
        <v>90</v>
      </c>
      <c r="O33" s="72" t="s">
        <v>55</v>
      </c>
      <c r="P33" s="72" t="s">
        <v>10</v>
      </c>
      <c r="Q33" s="72" t="s">
        <v>113</v>
      </c>
      <c r="R33" s="73"/>
      <c r="S33" s="72" t="s">
        <v>14</v>
      </c>
      <c r="T33" s="72" t="s">
        <v>9</v>
      </c>
      <c r="U33" s="72" t="s">
        <v>12</v>
      </c>
      <c r="V33" s="72"/>
      <c r="W33" s="72"/>
      <c r="X33" s="72" t="s">
        <v>80</v>
      </c>
      <c r="Y33" s="72" t="s">
        <v>45</v>
      </c>
      <c r="Z33" s="72" t="s">
        <v>54</v>
      </c>
      <c r="AA33" s="75"/>
      <c r="AB33" s="60"/>
      <c r="AC33" s="81" t="str">
        <f>B33</f>
        <v>LA BELLA GIUSEPPE</v>
      </c>
      <c r="AD33" s="80">
        <f t="shared" si="1"/>
        <v>18</v>
      </c>
      <c r="AE33" s="66">
        <v>18</v>
      </c>
      <c r="AF33" s="66">
        <v>0</v>
      </c>
      <c r="AG33" s="66">
        <f t="shared" si="2"/>
        <v>0</v>
      </c>
    </row>
    <row r="34" spans="1:33" ht="18" customHeight="1" thickBot="1">
      <c r="A34" s="45"/>
      <c r="B34" s="125" t="s">
        <v>99</v>
      </c>
      <c r="C34" s="88" t="s">
        <v>49</v>
      </c>
      <c r="D34" s="72" t="s">
        <v>49</v>
      </c>
      <c r="E34" s="72" t="s">
        <v>16</v>
      </c>
      <c r="F34" s="72" t="s">
        <v>16</v>
      </c>
      <c r="G34" s="72"/>
      <c r="H34" s="92" t="s">
        <v>49</v>
      </c>
      <c r="I34" s="72" t="s">
        <v>49</v>
      </c>
      <c r="J34" s="72" t="s">
        <v>9</v>
      </c>
      <c r="K34" s="72" t="s">
        <v>9</v>
      </c>
      <c r="L34" s="72" t="s">
        <v>16</v>
      </c>
      <c r="M34" s="73" t="s">
        <v>16</v>
      </c>
      <c r="N34" s="72" t="s">
        <v>49</v>
      </c>
      <c r="O34" s="72" t="s">
        <v>16</v>
      </c>
      <c r="P34" s="72" t="s">
        <v>13</v>
      </c>
      <c r="Q34" s="72" t="s">
        <v>13</v>
      </c>
      <c r="R34" s="74"/>
      <c r="S34" s="72"/>
      <c r="T34" s="72" t="s">
        <v>16</v>
      </c>
      <c r="U34" s="72" t="s">
        <v>13</v>
      </c>
      <c r="V34" s="72" t="s">
        <v>9</v>
      </c>
      <c r="W34" s="73" t="s">
        <v>13</v>
      </c>
      <c r="X34" s="75" t="s">
        <v>13</v>
      </c>
      <c r="Y34" s="75" t="s">
        <v>9</v>
      </c>
      <c r="Z34" s="75" t="s">
        <v>9</v>
      </c>
      <c r="AA34" s="75"/>
      <c r="AB34" s="79"/>
      <c r="AC34" s="81" t="str">
        <f aca="true" t="shared" si="3" ref="AC34:AC60">B34</f>
        <v>LA GROTTERIA </v>
      </c>
      <c r="AD34" s="80">
        <f t="shared" si="1"/>
        <v>21</v>
      </c>
      <c r="AE34" s="66">
        <v>21</v>
      </c>
      <c r="AF34" s="66">
        <v>0</v>
      </c>
      <c r="AG34" s="66">
        <f t="shared" si="2"/>
        <v>0</v>
      </c>
    </row>
    <row r="35" spans="1:33" ht="18" customHeight="1" thickBot="1">
      <c r="A35" s="45"/>
      <c r="B35" s="125" t="s">
        <v>64</v>
      </c>
      <c r="C35" s="73" t="s">
        <v>14</v>
      </c>
      <c r="D35" s="72" t="s">
        <v>16</v>
      </c>
      <c r="E35" s="72" t="s">
        <v>80</v>
      </c>
      <c r="F35" s="72" t="s">
        <v>80</v>
      </c>
      <c r="G35" s="72" t="s">
        <v>16</v>
      </c>
      <c r="H35" s="88" t="s">
        <v>14</v>
      </c>
      <c r="I35" s="72" t="s">
        <v>80</v>
      </c>
      <c r="J35" s="72" t="s">
        <v>80</v>
      </c>
      <c r="K35" s="129"/>
      <c r="L35" s="129"/>
      <c r="M35" s="130"/>
      <c r="N35" s="129"/>
      <c r="O35" s="72" t="s">
        <v>80</v>
      </c>
      <c r="P35" s="72" t="s">
        <v>16</v>
      </c>
      <c r="Q35" s="72" t="s">
        <v>16</v>
      </c>
      <c r="R35" s="74"/>
      <c r="S35" s="72" t="s">
        <v>16</v>
      </c>
      <c r="T35" s="72" t="s">
        <v>16</v>
      </c>
      <c r="U35" s="72" t="s">
        <v>80</v>
      </c>
      <c r="V35" s="72" t="s">
        <v>80</v>
      </c>
      <c r="W35" s="73" t="s">
        <v>83</v>
      </c>
      <c r="X35" s="75" t="s">
        <v>14</v>
      </c>
      <c r="Y35" s="75" t="s">
        <v>16</v>
      </c>
      <c r="Z35" s="75" t="s">
        <v>80</v>
      </c>
      <c r="AA35" s="75" t="s">
        <v>80</v>
      </c>
      <c r="AB35" s="61"/>
      <c r="AC35" s="81" t="str">
        <f t="shared" si="3"/>
        <v>LA MARCA LEANDRO</v>
      </c>
      <c r="AD35" s="80">
        <f t="shared" si="1"/>
        <v>20</v>
      </c>
      <c r="AE35" s="66">
        <v>21</v>
      </c>
      <c r="AF35" s="66">
        <v>0</v>
      </c>
      <c r="AG35" s="66">
        <f t="shared" si="2"/>
        <v>-1</v>
      </c>
    </row>
    <row r="36" spans="1:33" s="1" customFormat="1" ht="18" customHeight="1" thickBot="1">
      <c r="A36" s="46"/>
      <c r="B36" s="125" t="s">
        <v>65</v>
      </c>
      <c r="C36" s="87" t="s">
        <v>80</v>
      </c>
      <c r="D36" s="72" t="s">
        <v>16</v>
      </c>
      <c r="E36" s="72" t="s">
        <v>16</v>
      </c>
      <c r="F36" s="72" t="s">
        <v>113</v>
      </c>
      <c r="G36" s="72"/>
      <c r="H36" s="73" t="s">
        <v>10</v>
      </c>
      <c r="I36" s="72" t="s">
        <v>113</v>
      </c>
      <c r="J36" s="72" t="s">
        <v>43</v>
      </c>
      <c r="K36" s="72"/>
      <c r="L36" s="72"/>
      <c r="M36" s="74"/>
      <c r="N36" s="72"/>
      <c r="O36" s="72" t="s">
        <v>16</v>
      </c>
      <c r="P36" s="72" t="s">
        <v>16</v>
      </c>
      <c r="Q36" s="72" t="s">
        <v>43</v>
      </c>
      <c r="R36" s="72" t="s">
        <v>80</v>
      </c>
      <c r="S36" s="72" t="s">
        <v>10</v>
      </c>
      <c r="T36" s="72" t="s">
        <v>45</v>
      </c>
      <c r="U36" s="72" t="s">
        <v>90</v>
      </c>
      <c r="V36" s="72"/>
      <c r="W36" s="73"/>
      <c r="X36" s="72" t="s">
        <v>43</v>
      </c>
      <c r="Y36" s="75" t="s">
        <v>80</v>
      </c>
      <c r="Z36" s="75" t="s">
        <v>16</v>
      </c>
      <c r="AA36" s="75" t="s">
        <v>90</v>
      </c>
      <c r="AB36" s="61"/>
      <c r="AC36" s="81" t="str">
        <f t="shared" si="3"/>
        <v>LICO ANGELA</v>
      </c>
      <c r="AD36" s="80">
        <f t="shared" si="1"/>
        <v>18</v>
      </c>
      <c r="AE36" s="66">
        <v>18</v>
      </c>
      <c r="AF36" s="66">
        <v>0</v>
      </c>
      <c r="AG36" s="66">
        <f t="shared" si="2"/>
        <v>0</v>
      </c>
    </row>
    <row r="37" spans="1:33" s="1" customFormat="1" ht="18" customHeight="1" thickBot="1">
      <c r="A37" s="46"/>
      <c r="B37" s="125" t="s">
        <v>44</v>
      </c>
      <c r="C37" s="77"/>
      <c r="D37" s="72" t="s">
        <v>16</v>
      </c>
      <c r="E37" s="72" t="s">
        <v>82</v>
      </c>
      <c r="F37" s="72" t="s">
        <v>12</v>
      </c>
      <c r="G37" s="124" t="s">
        <v>11</v>
      </c>
      <c r="H37" s="73"/>
      <c r="I37" s="72" t="s">
        <v>16</v>
      </c>
      <c r="J37" s="72" t="s">
        <v>12</v>
      </c>
      <c r="K37" s="72" t="s">
        <v>16</v>
      </c>
      <c r="L37" s="72" t="s">
        <v>82</v>
      </c>
      <c r="M37" s="74"/>
      <c r="N37" s="72" t="s">
        <v>16</v>
      </c>
      <c r="O37" s="124" t="s">
        <v>15</v>
      </c>
      <c r="P37" s="72" t="s">
        <v>9</v>
      </c>
      <c r="Q37" s="124" t="s">
        <v>9</v>
      </c>
      <c r="R37" s="74"/>
      <c r="S37" s="72" t="s">
        <v>16</v>
      </c>
      <c r="T37" s="72" t="s">
        <v>49</v>
      </c>
      <c r="U37" s="124" t="s">
        <v>82</v>
      </c>
      <c r="V37" s="72" t="s">
        <v>11</v>
      </c>
      <c r="W37" s="73"/>
      <c r="X37" s="75" t="s">
        <v>16</v>
      </c>
      <c r="Y37" s="75" t="s">
        <v>82</v>
      </c>
      <c r="Z37" s="75" t="s">
        <v>15</v>
      </c>
      <c r="AA37" s="75" t="s">
        <v>9</v>
      </c>
      <c r="AB37" s="61"/>
      <c r="AC37" s="81" t="str">
        <f t="shared" si="3"/>
        <v>LO BIANCO DELIA </v>
      </c>
      <c r="AD37" s="80">
        <f t="shared" si="1"/>
        <v>20</v>
      </c>
      <c r="AE37" s="66">
        <v>24</v>
      </c>
      <c r="AF37" s="66">
        <v>0</v>
      </c>
      <c r="AG37" s="66">
        <f t="shared" si="2"/>
        <v>-4</v>
      </c>
    </row>
    <row r="38" spans="1:33" ht="18" customHeight="1" thickBot="1">
      <c r="A38" s="45"/>
      <c r="B38" s="125" t="s">
        <v>100</v>
      </c>
      <c r="C38" s="77" t="s">
        <v>13</v>
      </c>
      <c r="D38" s="72" t="s">
        <v>9</v>
      </c>
      <c r="E38" s="73" t="s">
        <v>9</v>
      </c>
      <c r="F38" s="72"/>
      <c r="G38" s="72"/>
      <c r="H38" s="73"/>
      <c r="I38" s="72"/>
      <c r="J38" s="72"/>
      <c r="K38" s="72"/>
      <c r="L38" s="72"/>
      <c r="M38" s="77"/>
      <c r="N38" s="72"/>
      <c r="O38" s="72"/>
      <c r="P38" s="72"/>
      <c r="Q38" s="72"/>
      <c r="R38" s="72"/>
      <c r="S38" s="73"/>
      <c r="T38" s="72"/>
      <c r="U38" s="72"/>
      <c r="V38" s="72"/>
      <c r="W38" s="74"/>
      <c r="X38" s="75"/>
      <c r="Y38" s="75"/>
      <c r="Z38" s="75"/>
      <c r="AA38" s="75"/>
      <c r="AB38" s="79"/>
      <c r="AC38" s="81" t="str">
        <f t="shared" si="3"/>
        <v>LO CANE </v>
      </c>
      <c r="AD38" s="80">
        <f t="shared" si="1"/>
        <v>3</v>
      </c>
      <c r="AE38" s="66">
        <v>5</v>
      </c>
      <c r="AF38" s="66">
        <v>0</v>
      </c>
      <c r="AG38" s="66">
        <f t="shared" si="2"/>
        <v>-2</v>
      </c>
    </row>
    <row r="39" spans="1:33" ht="18" customHeight="1" thickBot="1">
      <c r="A39" s="45"/>
      <c r="B39" s="125" t="s">
        <v>101</v>
      </c>
      <c r="C39" s="76" t="s">
        <v>10</v>
      </c>
      <c r="D39" s="72" t="s">
        <v>113</v>
      </c>
      <c r="E39" s="72" t="s">
        <v>113</v>
      </c>
      <c r="F39" s="72" t="s">
        <v>10</v>
      </c>
      <c r="G39" s="72" t="s">
        <v>16</v>
      </c>
      <c r="H39" s="73" t="s">
        <v>16</v>
      </c>
      <c r="I39" s="72" t="s">
        <v>16</v>
      </c>
      <c r="J39" s="72" t="s">
        <v>16</v>
      </c>
      <c r="K39" s="72" t="s">
        <v>43</v>
      </c>
      <c r="L39" s="72" t="s">
        <v>10</v>
      </c>
      <c r="M39" s="73" t="s">
        <v>43</v>
      </c>
      <c r="N39" s="72" t="s">
        <v>10</v>
      </c>
      <c r="O39" s="72" t="s">
        <v>16</v>
      </c>
      <c r="P39" s="72" t="s">
        <v>43</v>
      </c>
      <c r="Q39" s="72" t="s">
        <v>10</v>
      </c>
      <c r="R39" s="84" t="s">
        <v>16</v>
      </c>
      <c r="S39" s="72" t="s">
        <v>16</v>
      </c>
      <c r="T39" s="72" t="s">
        <v>10</v>
      </c>
      <c r="U39" s="72" t="s">
        <v>43</v>
      </c>
      <c r="V39" s="72" t="s">
        <v>43</v>
      </c>
      <c r="W39" s="84" t="s">
        <v>113</v>
      </c>
      <c r="X39" s="75" t="s">
        <v>16</v>
      </c>
      <c r="Y39" s="75" t="s">
        <v>10</v>
      </c>
      <c r="Z39" s="75" t="s">
        <v>43</v>
      </c>
      <c r="AA39" s="75" t="s">
        <v>43</v>
      </c>
      <c r="AB39" s="79"/>
      <c r="AC39" s="81" t="str">
        <f t="shared" si="3"/>
        <v>LO MASTRO </v>
      </c>
      <c r="AD39" s="80">
        <f t="shared" si="1"/>
        <v>25</v>
      </c>
      <c r="AE39" s="66">
        <v>27</v>
      </c>
      <c r="AF39" s="66">
        <v>0</v>
      </c>
      <c r="AG39" s="66">
        <f t="shared" si="2"/>
        <v>-2</v>
      </c>
    </row>
    <row r="40" spans="1:33" ht="18" customHeight="1" thickBot="1">
      <c r="A40" s="45"/>
      <c r="B40" s="125" t="s">
        <v>102</v>
      </c>
      <c r="C40" s="84" t="s">
        <v>9</v>
      </c>
      <c r="D40" s="72" t="s">
        <v>82</v>
      </c>
      <c r="E40" s="72" t="s">
        <v>16</v>
      </c>
      <c r="F40" s="72"/>
      <c r="G40" s="72"/>
      <c r="H40" s="73"/>
      <c r="I40" s="73"/>
      <c r="J40" s="72" t="s">
        <v>16</v>
      </c>
      <c r="K40" s="72" t="s">
        <v>16</v>
      </c>
      <c r="L40" s="72" t="s">
        <v>16</v>
      </c>
      <c r="M40" s="73" t="s">
        <v>9</v>
      </c>
      <c r="N40" s="72" t="s">
        <v>9</v>
      </c>
      <c r="O40" s="72" t="s">
        <v>16</v>
      </c>
      <c r="P40" s="72" t="s">
        <v>16</v>
      </c>
      <c r="Q40" s="132" t="s">
        <v>9</v>
      </c>
      <c r="R40" s="74" t="s">
        <v>82</v>
      </c>
      <c r="S40" s="72" t="s">
        <v>16</v>
      </c>
      <c r="T40" s="72" t="s">
        <v>16</v>
      </c>
      <c r="U40" s="124" t="s">
        <v>82</v>
      </c>
      <c r="V40" s="72"/>
      <c r="W40" s="73" t="s">
        <v>9</v>
      </c>
      <c r="X40" s="75" t="s">
        <v>16</v>
      </c>
      <c r="Y40" s="75" t="s">
        <v>113</v>
      </c>
      <c r="Z40" s="75" t="s">
        <v>16</v>
      </c>
      <c r="AA40" s="75"/>
      <c r="AB40" s="61"/>
      <c r="AC40" s="81" t="str">
        <f t="shared" si="3"/>
        <v>LO NANO </v>
      </c>
      <c r="AD40" s="80">
        <f t="shared" si="1"/>
        <v>19</v>
      </c>
      <c r="AE40" s="66">
        <v>19</v>
      </c>
      <c r="AF40" s="66">
        <v>0</v>
      </c>
      <c r="AG40" s="66">
        <f t="shared" si="2"/>
        <v>0</v>
      </c>
    </row>
    <row r="41" spans="1:33" ht="18" customHeight="1" thickBot="1">
      <c r="A41" s="45"/>
      <c r="B41" s="125" t="s">
        <v>103</v>
      </c>
      <c r="C41" s="88" t="s">
        <v>16</v>
      </c>
      <c r="D41" s="72" t="s">
        <v>16</v>
      </c>
      <c r="E41" s="72" t="s">
        <v>11</v>
      </c>
      <c r="F41" s="72" t="s">
        <v>82</v>
      </c>
      <c r="G41" s="72" t="s">
        <v>82</v>
      </c>
      <c r="H41" s="88" t="s">
        <v>9</v>
      </c>
      <c r="I41" s="73" t="s">
        <v>90</v>
      </c>
      <c r="J41" s="72"/>
      <c r="K41" s="72"/>
      <c r="L41" s="72"/>
      <c r="M41" s="73" t="s">
        <v>90</v>
      </c>
      <c r="N41" s="72" t="s">
        <v>16</v>
      </c>
      <c r="O41" s="72" t="s">
        <v>16</v>
      </c>
      <c r="P41" s="72" t="s">
        <v>11</v>
      </c>
      <c r="Q41" s="72" t="s">
        <v>11</v>
      </c>
      <c r="R41" s="97" t="s">
        <v>49</v>
      </c>
      <c r="S41" s="44" t="s">
        <v>90</v>
      </c>
      <c r="T41" s="72" t="s">
        <v>82</v>
      </c>
      <c r="U41" s="72"/>
      <c r="V41" s="72"/>
      <c r="W41" s="88"/>
      <c r="X41" s="75" t="s">
        <v>16</v>
      </c>
      <c r="Y41" s="75" t="s">
        <v>12</v>
      </c>
      <c r="Z41" s="75" t="s">
        <v>90</v>
      </c>
      <c r="AA41" s="75" t="s">
        <v>16</v>
      </c>
      <c r="AB41" s="61"/>
      <c r="AC41" s="81" t="str">
        <f t="shared" si="3"/>
        <v>LO PREIATO </v>
      </c>
      <c r="AD41" s="80">
        <f t="shared" si="1"/>
        <v>19</v>
      </c>
      <c r="AE41" s="66">
        <v>19</v>
      </c>
      <c r="AF41" s="66">
        <v>0</v>
      </c>
      <c r="AG41" s="66">
        <f t="shared" si="2"/>
        <v>0</v>
      </c>
    </row>
    <row r="42" spans="1:33" ht="18" customHeight="1" thickBot="1">
      <c r="A42" s="45"/>
      <c r="B42" s="125" t="s">
        <v>104</v>
      </c>
      <c r="C42" s="73"/>
      <c r="D42" s="72" t="s">
        <v>79</v>
      </c>
      <c r="E42" s="72" t="s">
        <v>79</v>
      </c>
      <c r="F42" s="72"/>
      <c r="G42" s="72"/>
      <c r="H42" s="73"/>
      <c r="I42" s="72" t="s">
        <v>79</v>
      </c>
      <c r="J42" s="72" t="s">
        <v>16</v>
      </c>
      <c r="K42" s="72" t="s">
        <v>43</v>
      </c>
      <c r="L42" s="72" t="s">
        <v>10</v>
      </c>
      <c r="M42" s="89"/>
      <c r="N42" s="72" t="s">
        <v>10</v>
      </c>
      <c r="O42" s="72" t="s">
        <v>79</v>
      </c>
      <c r="P42" s="72" t="s">
        <v>43</v>
      </c>
      <c r="Q42" s="72" t="s">
        <v>10</v>
      </c>
      <c r="R42" s="72"/>
      <c r="S42" s="72"/>
      <c r="T42" s="72" t="s">
        <v>16</v>
      </c>
      <c r="U42" s="72" t="s">
        <v>43</v>
      </c>
      <c r="V42" s="72" t="s">
        <v>43</v>
      </c>
      <c r="W42" s="73" t="s">
        <v>79</v>
      </c>
      <c r="X42" s="75" t="s">
        <v>10</v>
      </c>
      <c r="Y42" s="75" t="s">
        <v>10</v>
      </c>
      <c r="Z42" s="75" t="s">
        <v>16</v>
      </c>
      <c r="AA42" s="75" t="s">
        <v>16</v>
      </c>
      <c r="AB42" s="60"/>
      <c r="AC42" s="81" t="str">
        <f t="shared" si="3"/>
        <v>LOGISTICA</v>
      </c>
      <c r="AD42" s="80">
        <f t="shared" si="1"/>
        <v>18</v>
      </c>
      <c r="AE42" s="66">
        <v>19</v>
      </c>
      <c r="AF42" s="66">
        <v>0</v>
      </c>
      <c r="AG42" s="66">
        <f t="shared" si="2"/>
        <v>-1</v>
      </c>
    </row>
    <row r="43" spans="1:33" ht="18" customHeight="1" thickBot="1">
      <c r="A43" s="46"/>
      <c r="B43" s="125" t="s">
        <v>66</v>
      </c>
      <c r="C43" s="77"/>
      <c r="D43" s="72"/>
      <c r="E43" s="72" t="s">
        <v>16</v>
      </c>
      <c r="F43" s="72" t="s">
        <v>16</v>
      </c>
      <c r="G43" s="124" t="s">
        <v>80</v>
      </c>
      <c r="H43" s="72"/>
      <c r="I43" s="72" t="s">
        <v>16</v>
      </c>
      <c r="J43" s="72" t="s">
        <v>16</v>
      </c>
      <c r="K43" s="72" t="s">
        <v>80</v>
      </c>
      <c r="L43" s="72" t="s">
        <v>113</v>
      </c>
      <c r="M43" s="73" t="s">
        <v>15</v>
      </c>
      <c r="N43" s="72" t="s">
        <v>13</v>
      </c>
      <c r="O43" s="124" t="s">
        <v>15</v>
      </c>
      <c r="P43" s="72" t="s">
        <v>80</v>
      </c>
      <c r="Q43" s="72"/>
      <c r="R43" s="72" t="s">
        <v>113</v>
      </c>
      <c r="S43" s="72" t="s">
        <v>113</v>
      </c>
      <c r="T43" s="72" t="s">
        <v>80</v>
      </c>
      <c r="U43" s="72" t="s">
        <v>16</v>
      </c>
      <c r="V43" s="124" t="s">
        <v>13</v>
      </c>
      <c r="W43" s="75" t="s">
        <v>16</v>
      </c>
      <c r="X43" s="131" t="s">
        <v>113</v>
      </c>
      <c r="Y43" s="75" t="s">
        <v>13</v>
      </c>
      <c r="Z43" s="75" t="s">
        <v>13</v>
      </c>
      <c r="AA43" s="75" t="s">
        <v>15</v>
      </c>
      <c r="AB43" s="60"/>
      <c r="AC43" s="81" t="str">
        <f t="shared" si="3"/>
        <v>MANO SALVATORE</v>
      </c>
      <c r="AD43" s="80">
        <f t="shared" si="1"/>
        <v>21</v>
      </c>
      <c r="AE43" s="66">
        <v>23</v>
      </c>
      <c r="AF43" s="66">
        <v>0</v>
      </c>
      <c r="AG43" s="66">
        <f t="shared" si="2"/>
        <v>-2</v>
      </c>
    </row>
    <row r="44" spans="1:33" s="1" customFormat="1" ht="18" customHeight="1" thickBot="1">
      <c r="A44" s="45"/>
      <c r="B44" s="125" t="s">
        <v>105</v>
      </c>
      <c r="C44" s="73"/>
      <c r="D44" s="72" t="s">
        <v>15</v>
      </c>
      <c r="E44" s="72" t="s">
        <v>15</v>
      </c>
      <c r="F44" s="72" t="s">
        <v>83</v>
      </c>
      <c r="G44" s="72" t="s">
        <v>83</v>
      </c>
      <c r="H44" s="73" t="s">
        <v>83</v>
      </c>
      <c r="I44" s="72" t="s">
        <v>12</v>
      </c>
      <c r="J44" s="72" t="s">
        <v>15</v>
      </c>
      <c r="K44" s="72" t="s">
        <v>15</v>
      </c>
      <c r="L44" s="72"/>
      <c r="M44" s="73" t="s">
        <v>12</v>
      </c>
      <c r="N44" s="72" t="s">
        <v>12</v>
      </c>
      <c r="O44" s="72"/>
      <c r="P44" s="72" t="s">
        <v>83</v>
      </c>
      <c r="Q44" s="72" t="s">
        <v>83</v>
      </c>
      <c r="R44" s="74" t="s">
        <v>12</v>
      </c>
      <c r="S44" s="72" t="s">
        <v>12</v>
      </c>
      <c r="T44" s="72" t="s">
        <v>15</v>
      </c>
      <c r="U44" s="72" t="s">
        <v>15</v>
      </c>
      <c r="V44" s="72"/>
      <c r="W44" s="78" t="s">
        <v>15</v>
      </c>
      <c r="X44" s="75" t="s">
        <v>83</v>
      </c>
      <c r="Y44" s="75" t="s">
        <v>83</v>
      </c>
      <c r="Z44" s="75" t="s">
        <v>12</v>
      </c>
      <c r="AA44" s="75" t="s">
        <v>12</v>
      </c>
      <c r="AB44" s="60"/>
      <c r="AC44" s="81" t="str">
        <f t="shared" si="3"/>
        <v>MARCELLO</v>
      </c>
      <c r="AD44" s="80">
        <f t="shared" si="1"/>
        <v>21</v>
      </c>
      <c r="AE44" s="66">
        <v>21</v>
      </c>
      <c r="AF44" s="66">
        <v>0</v>
      </c>
      <c r="AG44" s="66">
        <f t="shared" si="2"/>
        <v>0</v>
      </c>
    </row>
    <row r="45" spans="1:33" ht="18" customHeight="1" thickBot="1">
      <c r="A45" s="45"/>
      <c r="B45" s="125" t="s">
        <v>106</v>
      </c>
      <c r="C45" s="77"/>
      <c r="D45" s="72"/>
      <c r="E45" s="72"/>
      <c r="F45" s="72"/>
      <c r="G45" s="72"/>
      <c r="H45" s="73"/>
      <c r="I45" s="72"/>
      <c r="J45" s="72"/>
      <c r="K45" s="72"/>
      <c r="L45" s="72"/>
      <c r="M45" s="72" t="s">
        <v>49</v>
      </c>
      <c r="N45" s="72" t="s">
        <v>14</v>
      </c>
      <c r="O45" s="72" t="s">
        <v>11</v>
      </c>
      <c r="P45" s="72"/>
      <c r="Q45" s="72"/>
      <c r="R45" s="89"/>
      <c r="S45" s="73"/>
      <c r="T45" s="72"/>
      <c r="U45" s="72"/>
      <c r="V45" s="72"/>
      <c r="W45" s="78"/>
      <c r="X45" s="75"/>
      <c r="Y45" s="75" t="s">
        <v>16</v>
      </c>
      <c r="Z45" s="75" t="s">
        <v>16</v>
      </c>
      <c r="AA45" s="75" t="s">
        <v>14</v>
      </c>
      <c r="AB45" s="61"/>
      <c r="AC45" s="81" t="str">
        <f t="shared" si="3"/>
        <v>NUSDEO</v>
      </c>
      <c r="AD45" s="80">
        <f t="shared" si="1"/>
        <v>6</v>
      </c>
      <c r="AE45" s="66">
        <v>6</v>
      </c>
      <c r="AF45" s="66">
        <v>0</v>
      </c>
      <c r="AG45" s="66">
        <f t="shared" si="2"/>
        <v>0</v>
      </c>
    </row>
    <row r="46" spans="1:33" ht="18" customHeight="1" thickBot="1">
      <c r="A46" s="45"/>
      <c r="B46" s="125" t="s">
        <v>68</v>
      </c>
      <c r="C46" s="73" t="s">
        <v>54</v>
      </c>
      <c r="D46" s="72" t="s">
        <v>54</v>
      </c>
      <c r="E46" s="72" t="s">
        <v>45</v>
      </c>
      <c r="F46" s="72" t="s">
        <v>14</v>
      </c>
      <c r="G46" s="72" t="s">
        <v>14</v>
      </c>
      <c r="H46" s="73" t="s">
        <v>54</v>
      </c>
      <c r="I46" s="72" t="s">
        <v>14</v>
      </c>
      <c r="J46" s="72" t="s">
        <v>14</v>
      </c>
      <c r="K46" s="72" t="s">
        <v>45</v>
      </c>
      <c r="L46" s="72" t="s">
        <v>45</v>
      </c>
      <c r="M46" s="73" t="s">
        <v>45</v>
      </c>
      <c r="N46" s="72" t="s">
        <v>45</v>
      </c>
      <c r="O46" s="72" t="s">
        <v>14</v>
      </c>
      <c r="P46" s="72" t="s">
        <v>14</v>
      </c>
      <c r="Q46" s="72"/>
      <c r="R46" s="73"/>
      <c r="S46" s="72"/>
      <c r="T46" s="72" t="s">
        <v>14</v>
      </c>
      <c r="U46" s="72" t="s">
        <v>54</v>
      </c>
      <c r="V46" s="72" t="s">
        <v>54</v>
      </c>
      <c r="W46" s="78"/>
      <c r="X46" s="75" t="s">
        <v>54</v>
      </c>
      <c r="Y46" s="75" t="s">
        <v>54</v>
      </c>
      <c r="Z46" s="75" t="s">
        <v>45</v>
      </c>
      <c r="AA46" s="72" t="s">
        <v>45</v>
      </c>
      <c r="AB46" s="61"/>
      <c r="AC46" s="81" t="str">
        <f t="shared" si="3"/>
        <v>PETRASSI ANGELA</v>
      </c>
      <c r="AD46" s="80">
        <f t="shared" si="1"/>
        <v>21</v>
      </c>
      <c r="AE46" s="66">
        <v>21</v>
      </c>
      <c r="AF46" s="66">
        <v>0</v>
      </c>
      <c r="AG46" s="66">
        <f t="shared" si="2"/>
        <v>0</v>
      </c>
    </row>
    <row r="47" spans="1:33" ht="18" customHeight="1" thickBot="1">
      <c r="A47" s="45"/>
      <c r="B47" s="125" t="s">
        <v>107</v>
      </c>
      <c r="C47" s="77"/>
      <c r="D47" s="72"/>
      <c r="E47" s="72"/>
      <c r="F47" s="73"/>
      <c r="G47" s="75"/>
      <c r="H47" s="73"/>
      <c r="I47" s="72"/>
      <c r="J47" s="72"/>
      <c r="K47" s="72"/>
      <c r="L47" s="72"/>
      <c r="M47" s="73"/>
      <c r="N47" s="72"/>
      <c r="O47" s="72"/>
      <c r="P47" s="72"/>
      <c r="Q47" s="72" t="s">
        <v>80</v>
      </c>
      <c r="R47" s="117"/>
      <c r="S47" s="73"/>
      <c r="T47" s="72"/>
      <c r="U47" s="72" t="s">
        <v>16</v>
      </c>
      <c r="V47" s="72" t="s">
        <v>82</v>
      </c>
      <c r="W47" s="72"/>
      <c r="X47" s="75"/>
      <c r="Y47" s="75"/>
      <c r="Z47" s="75" t="s">
        <v>16</v>
      </c>
      <c r="AA47" s="72" t="s">
        <v>16</v>
      </c>
      <c r="AB47" s="60"/>
      <c r="AC47" s="81" t="str">
        <f t="shared" si="3"/>
        <v>PORCELLI</v>
      </c>
      <c r="AD47" s="80">
        <f t="shared" si="1"/>
        <v>5</v>
      </c>
      <c r="AE47" s="66">
        <v>9</v>
      </c>
      <c r="AF47" s="66">
        <v>0</v>
      </c>
      <c r="AG47" s="66">
        <f t="shared" si="2"/>
        <v>-4</v>
      </c>
    </row>
    <row r="48" spans="1:33" ht="18" customHeight="1" thickBot="1">
      <c r="A48" s="45"/>
      <c r="B48" s="125" t="s">
        <v>69</v>
      </c>
      <c r="C48" s="77"/>
      <c r="D48" s="72"/>
      <c r="E48" s="75" t="s">
        <v>16</v>
      </c>
      <c r="F48" s="75" t="s">
        <v>16</v>
      </c>
      <c r="G48" s="72" t="s">
        <v>90</v>
      </c>
      <c r="H48" s="77" t="s">
        <v>16</v>
      </c>
      <c r="I48" s="72" t="s">
        <v>16</v>
      </c>
      <c r="J48" s="72" t="s">
        <v>90</v>
      </c>
      <c r="K48" s="72" t="s">
        <v>90</v>
      </c>
      <c r="L48" s="72" t="s">
        <v>80</v>
      </c>
      <c r="M48" s="73" t="s">
        <v>43</v>
      </c>
      <c r="N48" s="72" t="s">
        <v>80</v>
      </c>
      <c r="O48" s="72" t="s">
        <v>46</v>
      </c>
      <c r="P48" s="72"/>
      <c r="Q48" s="72"/>
      <c r="R48" s="74"/>
      <c r="S48" s="72"/>
      <c r="T48" s="72" t="s">
        <v>16</v>
      </c>
      <c r="U48" s="72" t="s">
        <v>79</v>
      </c>
      <c r="V48" s="72" t="s">
        <v>90</v>
      </c>
      <c r="W48" s="78"/>
      <c r="X48" s="75" t="s">
        <v>16</v>
      </c>
      <c r="Y48" s="75" t="s">
        <v>16</v>
      </c>
      <c r="Z48" s="75" t="s">
        <v>43</v>
      </c>
      <c r="AA48" s="72" t="s">
        <v>46</v>
      </c>
      <c r="AB48" s="61"/>
      <c r="AC48" s="81" t="str">
        <f t="shared" si="3"/>
        <v>PRIMERANO FRANCESCO</v>
      </c>
      <c r="AD48" s="80">
        <f t="shared" si="1"/>
        <v>18</v>
      </c>
      <c r="AE48" s="66">
        <v>18</v>
      </c>
      <c r="AF48" s="66">
        <v>0</v>
      </c>
      <c r="AG48" s="66">
        <f t="shared" si="2"/>
        <v>0</v>
      </c>
    </row>
    <row r="49" spans="1:33" ht="18" customHeight="1" thickBot="1">
      <c r="A49" s="45"/>
      <c r="B49" s="125" t="s">
        <v>70</v>
      </c>
      <c r="C49" s="77"/>
      <c r="D49" s="72" t="s">
        <v>14</v>
      </c>
      <c r="E49" s="72" t="s">
        <v>12</v>
      </c>
      <c r="F49" s="72" t="s">
        <v>15</v>
      </c>
      <c r="G49" s="72" t="s">
        <v>49</v>
      </c>
      <c r="H49" s="88"/>
      <c r="I49" s="72"/>
      <c r="J49" s="72"/>
      <c r="K49" s="72"/>
      <c r="L49" s="72"/>
      <c r="M49" s="73" t="s">
        <v>83</v>
      </c>
      <c r="N49" s="72" t="s">
        <v>11</v>
      </c>
      <c r="O49" s="72"/>
      <c r="P49" s="72"/>
      <c r="Q49" s="72"/>
      <c r="R49" s="74"/>
      <c r="S49" s="72"/>
      <c r="T49" s="72"/>
      <c r="U49" s="72"/>
      <c r="V49" s="72"/>
      <c r="W49" s="78"/>
      <c r="X49" s="72"/>
      <c r="Y49" s="75"/>
      <c r="Z49" s="75"/>
      <c r="AA49" s="72"/>
      <c r="AB49" s="60"/>
      <c r="AC49" s="81" t="str">
        <f t="shared" si="3"/>
        <v>RIZZO PANTALEONE</v>
      </c>
      <c r="AD49" s="80">
        <f t="shared" si="1"/>
        <v>6</v>
      </c>
      <c r="AE49" s="66">
        <v>6</v>
      </c>
      <c r="AF49" s="66">
        <v>0</v>
      </c>
      <c r="AG49" s="66">
        <f t="shared" si="2"/>
        <v>0</v>
      </c>
    </row>
    <row r="50" spans="1:33" ht="18" customHeight="1" thickBot="1">
      <c r="A50" s="45"/>
      <c r="B50" s="125" t="s">
        <v>71</v>
      </c>
      <c r="C50" s="77" t="s">
        <v>43</v>
      </c>
      <c r="D50" s="72" t="s">
        <v>43</v>
      </c>
      <c r="E50" s="72" t="s">
        <v>10</v>
      </c>
      <c r="F50" s="72" t="s">
        <v>54</v>
      </c>
      <c r="G50" s="72" t="s">
        <v>54</v>
      </c>
      <c r="H50" s="73" t="s">
        <v>43</v>
      </c>
      <c r="I50" s="72" t="s">
        <v>54</v>
      </c>
      <c r="J50" s="72" t="s">
        <v>16</v>
      </c>
      <c r="K50" s="72" t="s">
        <v>16</v>
      </c>
      <c r="L50" s="72" t="s">
        <v>79</v>
      </c>
      <c r="M50" s="73" t="s">
        <v>10</v>
      </c>
      <c r="N50" s="72" t="s">
        <v>79</v>
      </c>
      <c r="O50" s="72" t="s">
        <v>54</v>
      </c>
      <c r="P50" s="72"/>
      <c r="Q50" s="72"/>
      <c r="R50" s="74" t="s">
        <v>43</v>
      </c>
      <c r="S50" s="72" t="s">
        <v>16</v>
      </c>
      <c r="T50" s="72"/>
      <c r="U50" s="72" t="s">
        <v>10</v>
      </c>
      <c r="V50" s="72" t="s">
        <v>79</v>
      </c>
      <c r="W50" s="78" t="s">
        <v>10</v>
      </c>
      <c r="X50" s="75" t="s">
        <v>16</v>
      </c>
      <c r="Y50" s="75" t="s">
        <v>43</v>
      </c>
      <c r="Z50" s="75" t="s">
        <v>79</v>
      </c>
      <c r="AA50" s="75" t="s">
        <v>79</v>
      </c>
      <c r="AB50" s="60"/>
      <c r="AC50" s="81" t="str">
        <f t="shared" si="3"/>
        <v>ROSSI CARMELA</v>
      </c>
      <c r="AD50" s="80">
        <f t="shared" si="1"/>
        <v>22</v>
      </c>
      <c r="AE50" s="66">
        <v>22</v>
      </c>
      <c r="AF50" s="66">
        <v>0</v>
      </c>
      <c r="AG50" s="66">
        <f t="shared" si="2"/>
        <v>0</v>
      </c>
    </row>
    <row r="51" spans="1:33" ht="18" customHeight="1" thickBot="1">
      <c r="A51" s="45"/>
      <c r="B51" s="125" t="s">
        <v>108</v>
      </c>
      <c r="C51" s="77"/>
      <c r="D51" s="72"/>
      <c r="E51" s="72"/>
      <c r="F51" s="72"/>
      <c r="G51" s="72"/>
      <c r="H51" s="73"/>
      <c r="I51" s="72"/>
      <c r="J51" s="72"/>
      <c r="K51" s="72"/>
      <c r="L51" s="72"/>
      <c r="M51" s="73"/>
      <c r="N51" s="72" t="s">
        <v>16</v>
      </c>
      <c r="O51" s="72"/>
      <c r="P51" s="72"/>
      <c r="Q51" s="72"/>
      <c r="R51" s="74"/>
      <c r="S51" s="72"/>
      <c r="T51" s="72"/>
      <c r="U51" s="72"/>
      <c r="V51" s="72"/>
      <c r="W51" s="78"/>
      <c r="X51" s="75"/>
      <c r="Y51" s="75"/>
      <c r="Z51" s="75"/>
      <c r="AA51" s="75"/>
      <c r="AB51" s="60"/>
      <c r="AC51" s="81" t="str">
        <f t="shared" si="3"/>
        <v>SCARMOZZINO</v>
      </c>
      <c r="AD51" s="80">
        <f t="shared" si="1"/>
        <v>1</v>
      </c>
      <c r="AE51" s="66">
        <v>1</v>
      </c>
      <c r="AF51" s="66">
        <v>0</v>
      </c>
      <c r="AG51" s="66">
        <f t="shared" si="2"/>
        <v>0</v>
      </c>
    </row>
    <row r="52" spans="1:33" ht="18" customHeight="1" thickBot="1">
      <c r="A52" s="45"/>
      <c r="B52" s="125" t="s">
        <v>109</v>
      </c>
      <c r="C52" s="73" t="s">
        <v>16</v>
      </c>
      <c r="D52" s="72" t="s">
        <v>83</v>
      </c>
      <c r="E52" s="72" t="s">
        <v>13</v>
      </c>
      <c r="F52" s="72" t="s">
        <v>46</v>
      </c>
      <c r="G52" s="72" t="s">
        <v>55</v>
      </c>
      <c r="H52" s="73"/>
      <c r="I52" s="72"/>
      <c r="J52" s="72" t="s">
        <v>16</v>
      </c>
      <c r="K52" s="72" t="s">
        <v>16</v>
      </c>
      <c r="L52" s="124" t="s">
        <v>14</v>
      </c>
      <c r="M52" s="73" t="s">
        <v>46</v>
      </c>
      <c r="N52" s="72" t="s">
        <v>83</v>
      </c>
      <c r="O52" s="72" t="s">
        <v>16</v>
      </c>
      <c r="P52" s="72" t="s">
        <v>16</v>
      </c>
      <c r="Q52" s="72" t="s">
        <v>79</v>
      </c>
      <c r="R52" s="73" t="s">
        <v>83</v>
      </c>
      <c r="S52" s="72" t="s">
        <v>55</v>
      </c>
      <c r="T52" s="72" t="s">
        <v>79</v>
      </c>
      <c r="U52" s="72" t="s">
        <v>83</v>
      </c>
      <c r="V52" s="124" t="s">
        <v>13</v>
      </c>
      <c r="W52" s="78"/>
      <c r="X52" s="75" t="s">
        <v>16</v>
      </c>
      <c r="Y52" s="72" t="s">
        <v>79</v>
      </c>
      <c r="Z52" s="75" t="s">
        <v>16</v>
      </c>
      <c r="AA52" s="75" t="s">
        <v>13</v>
      </c>
      <c r="AB52" s="61"/>
      <c r="AC52" s="81" t="str">
        <f t="shared" si="3"/>
        <v>SCHIAVONE ANTONELLA </v>
      </c>
      <c r="AD52" s="80">
        <f t="shared" si="1"/>
        <v>22</v>
      </c>
      <c r="AE52" s="66">
        <v>24</v>
      </c>
      <c r="AF52" s="66">
        <v>0</v>
      </c>
      <c r="AG52" s="66">
        <f t="shared" si="2"/>
        <v>-2</v>
      </c>
    </row>
    <row r="53" spans="1:33" ht="18" customHeight="1" thickBot="1">
      <c r="A53" s="45"/>
      <c r="B53" s="125" t="s">
        <v>110</v>
      </c>
      <c r="C53" s="73"/>
      <c r="D53" s="72"/>
      <c r="E53" s="72" t="s">
        <v>16</v>
      </c>
      <c r="F53" s="72" t="s">
        <v>16</v>
      </c>
      <c r="G53" s="72" t="s">
        <v>12</v>
      </c>
      <c r="H53" s="73"/>
      <c r="I53" s="72" t="s">
        <v>16</v>
      </c>
      <c r="J53" s="72" t="s">
        <v>16</v>
      </c>
      <c r="K53" s="72" t="s">
        <v>82</v>
      </c>
      <c r="L53" s="72" t="s">
        <v>12</v>
      </c>
      <c r="M53" s="73" t="s">
        <v>13</v>
      </c>
      <c r="N53" s="72"/>
      <c r="O53" s="72" t="s">
        <v>12</v>
      </c>
      <c r="P53" s="72" t="s">
        <v>15</v>
      </c>
      <c r="Q53" s="72" t="s">
        <v>14</v>
      </c>
      <c r="R53" s="74" t="s">
        <v>13</v>
      </c>
      <c r="S53" s="72" t="s">
        <v>82</v>
      </c>
      <c r="T53" s="72" t="s">
        <v>13</v>
      </c>
      <c r="U53" s="72" t="s">
        <v>11</v>
      </c>
      <c r="V53" s="72" t="s">
        <v>15</v>
      </c>
      <c r="W53" s="78" t="s">
        <v>14</v>
      </c>
      <c r="X53" s="75" t="s">
        <v>9</v>
      </c>
      <c r="Y53" s="75" t="s">
        <v>16</v>
      </c>
      <c r="Z53" s="75" t="s">
        <v>16</v>
      </c>
      <c r="AA53" s="75" t="s">
        <v>11</v>
      </c>
      <c r="AB53" s="60"/>
      <c r="AC53" s="81" t="str">
        <f t="shared" si="3"/>
        <v>SCHIMIO</v>
      </c>
      <c r="AD53" s="80">
        <f t="shared" si="1"/>
        <v>21</v>
      </c>
      <c r="AE53" s="66">
        <v>22</v>
      </c>
      <c r="AF53" s="66">
        <v>0</v>
      </c>
      <c r="AG53" s="66">
        <f t="shared" si="2"/>
        <v>-1</v>
      </c>
    </row>
    <row r="54" spans="1:33" ht="18" customHeight="1" thickBot="1">
      <c r="A54" s="45"/>
      <c r="B54" s="125" t="s">
        <v>111</v>
      </c>
      <c r="C54" s="72" t="s">
        <v>113</v>
      </c>
      <c r="D54" s="72" t="s">
        <v>10</v>
      </c>
      <c r="E54" s="73" t="s">
        <v>43</v>
      </c>
      <c r="F54" s="72" t="s">
        <v>79</v>
      </c>
      <c r="G54" s="75"/>
      <c r="H54" s="73"/>
      <c r="I54" s="72"/>
      <c r="J54" s="72"/>
      <c r="K54" s="72"/>
      <c r="L54" s="72"/>
      <c r="M54" s="73" t="s">
        <v>113</v>
      </c>
      <c r="N54" s="72" t="s">
        <v>43</v>
      </c>
      <c r="O54" s="72" t="s">
        <v>10</v>
      </c>
      <c r="P54" s="72" t="s">
        <v>79</v>
      </c>
      <c r="Q54" s="72"/>
      <c r="R54" s="72"/>
      <c r="S54" s="72"/>
      <c r="T54" s="72"/>
      <c r="U54" s="72"/>
      <c r="V54" s="72"/>
      <c r="W54" s="78"/>
      <c r="X54" s="75"/>
      <c r="Y54" s="75"/>
      <c r="Z54" s="75"/>
      <c r="AA54" s="75"/>
      <c r="AB54" s="61"/>
      <c r="AC54" s="81" t="str">
        <f t="shared" si="3"/>
        <v>SICILIANO</v>
      </c>
      <c r="AD54" s="80">
        <f t="shared" si="1"/>
        <v>8</v>
      </c>
      <c r="AE54" s="66">
        <v>8</v>
      </c>
      <c r="AF54" s="66">
        <v>0</v>
      </c>
      <c r="AG54" s="66">
        <f t="shared" si="2"/>
        <v>0</v>
      </c>
    </row>
    <row r="55" spans="1:33" ht="18" customHeight="1" thickBot="1">
      <c r="A55" s="45"/>
      <c r="B55" s="125" t="s">
        <v>72</v>
      </c>
      <c r="C55" s="77"/>
      <c r="D55" s="72" t="s">
        <v>16</v>
      </c>
      <c r="E55" s="75" t="s">
        <v>55</v>
      </c>
      <c r="F55" s="75" t="s">
        <v>55</v>
      </c>
      <c r="G55" s="72" t="s">
        <v>46</v>
      </c>
      <c r="H55" s="73"/>
      <c r="I55" s="72" t="s">
        <v>16</v>
      </c>
      <c r="J55" s="72" t="s">
        <v>46</v>
      </c>
      <c r="K55" s="72" t="s">
        <v>46</v>
      </c>
      <c r="L55" s="72" t="s">
        <v>16</v>
      </c>
      <c r="M55" s="73"/>
      <c r="N55" s="72" t="s">
        <v>16</v>
      </c>
      <c r="O55" s="72" t="s">
        <v>90</v>
      </c>
      <c r="P55" s="72" t="s">
        <v>90</v>
      </c>
      <c r="Q55" s="72" t="s">
        <v>46</v>
      </c>
      <c r="R55" s="74" t="s">
        <v>46</v>
      </c>
      <c r="S55" s="73" t="s">
        <v>46</v>
      </c>
      <c r="T55" s="72" t="s">
        <v>55</v>
      </c>
      <c r="U55" s="72" t="s">
        <v>16</v>
      </c>
      <c r="V55" s="72"/>
      <c r="W55" s="75"/>
      <c r="X55" s="75" t="s">
        <v>16</v>
      </c>
      <c r="Y55" s="75" t="s">
        <v>16</v>
      </c>
      <c r="Z55" s="75" t="s">
        <v>55</v>
      </c>
      <c r="AA55" s="78" t="s">
        <v>55</v>
      </c>
      <c r="AB55" s="60"/>
      <c r="AC55" s="81" t="str">
        <f t="shared" si="3"/>
        <v>SILVESTRI TERESA</v>
      </c>
      <c r="AD55" s="80">
        <f t="shared" si="1"/>
        <v>20</v>
      </c>
      <c r="AE55" s="66">
        <v>21</v>
      </c>
      <c r="AF55" s="66">
        <v>0</v>
      </c>
      <c r="AG55" s="66">
        <f t="shared" si="2"/>
        <v>-1</v>
      </c>
    </row>
    <row r="56" spans="1:33" ht="18" customHeight="1" thickBot="1">
      <c r="A56" s="45"/>
      <c r="B56" s="125" t="s">
        <v>73</v>
      </c>
      <c r="C56" s="76"/>
      <c r="D56" s="72"/>
      <c r="E56" s="73" t="s">
        <v>16</v>
      </c>
      <c r="F56" s="73" t="s">
        <v>16</v>
      </c>
      <c r="G56" s="72" t="s">
        <v>43</v>
      </c>
      <c r="H56" s="74" t="s">
        <v>79</v>
      </c>
      <c r="I56" s="72" t="s">
        <v>83</v>
      </c>
      <c r="J56" s="72" t="s">
        <v>10</v>
      </c>
      <c r="K56" s="72"/>
      <c r="L56" s="72"/>
      <c r="M56" s="77" t="s">
        <v>79</v>
      </c>
      <c r="N56" s="72" t="s">
        <v>16</v>
      </c>
      <c r="O56" s="72" t="s">
        <v>43</v>
      </c>
      <c r="P56" s="72"/>
      <c r="Q56" s="72"/>
      <c r="R56" s="72"/>
      <c r="S56" s="73"/>
      <c r="T56" s="72"/>
      <c r="U56" s="72"/>
      <c r="V56" s="72"/>
      <c r="W56" s="78"/>
      <c r="X56" s="75"/>
      <c r="Y56" s="75"/>
      <c r="Z56" s="75"/>
      <c r="AA56" s="78"/>
      <c r="AB56" s="61"/>
      <c r="AC56" s="81" t="str">
        <f t="shared" si="3"/>
        <v>SORACE DOMENICO</v>
      </c>
      <c r="AD56" s="80">
        <f t="shared" si="1"/>
        <v>9</v>
      </c>
      <c r="AE56" s="66">
        <v>9</v>
      </c>
      <c r="AF56" s="66">
        <v>0</v>
      </c>
      <c r="AG56" s="66">
        <f t="shared" si="2"/>
        <v>0</v>
      </c>
    </row>
    <row r="57" spans="1:33" ht="18" customHeight="1" thickBot="1">
      <c r="A57" s="45"/>
      <c r="B57" s="125" t="s">
        <v>74</v>
      </c>
      <c r="C57" s="77" t="s">
        <v>79</v>
      </c>
      <c r="D57" s="72" t="s">
        <v>46</v>
      </c>
      <c r="E57" s="72" t="s">
        <v>16</v>
      </c>
      <c r="F57" s="72" t="s">
        <v>43</v>
      </c>
      <c r="G57" s="72"/>
      <c r="H57" s="72" t="s">
        <v>90</v>
      </c>
      <c r="I57" s="72" t="s">
        <v>46</v>
      </c>
      <c r="J57" s="72" t="s">
        <v>16</v>
      </c>
      <c r="K57" s="72" t="s">
        <v>16</v>
      </c>
      <c r="L57" s="72"/>
      <c r="M57" s="76" t="s">
        <v>16</v>
      </c>
      <c r="N57" s="72" t="s">
        <v>16</v>
      </c>
      <c r="O57" s="73" t="s">
        <v>16</v>
      </c>
      <c r="P57" s="73" t="s">
        <v>46</v>
      </c>
      <c r="Q57" s="72" t="s">
        <v>90</v>
      </c>
      <c r="R57" s="72" t="s">
        <v>90</v>
      </c>
      <c r="S57" s="72" t="s">
        <v>79</v>
      </c>
      <c r="T57" s="72" t="s">
        <v>43</v>
      </c>
      <c r="U57" s="72" t="s">
        <v>16</v>
      </c>
      <c r="V57" s="72"/>
      <c r="W57" s="78" t="s">
        <v>43</v>
      </c>
      <c r="X57" s="75" t="s">
        <v>79</v>
      </c>
      <c r="Y57" s="72" t="s">
        <v>90</v>
      </c>
      <c r="Z57" s="72"/>
      <c r="AA57" s="72"/>
      <c r="AB57" s="60"/>
      <c r="AC57" s="81" t="str">
        <f>B57</f>
        <v>TROVATO DOMENICO</v>
      </c>
      <c r="AD57" s="80">
        <f t="shared" si="1"/>
        <v>20</v>
      </c>
      <c r="AE57" s="66">
        <v>20</v>
      </c>
      <c r="AF57" s="66">
        <v>0</v>
      </c>
      <c r="AG57" s="66">
        <f>AD57-AE57-AF57</f>
        <v>0</v>
      </c>
    </row>
    <row r="58" spans="1:33" ht="18" customHeight="1" thickBot="1">
      <c r="A58" s="45"/>
      <c r="B58" s="133" t="s">
        <v>112</v>
      </c>
      <c r="C58" s="88" t="s">
        <v>83</v>
      </c>
      <c r="D58" s="72" t="s">
        <v>14</v>
      </c>
      <c r="E58" s="72" t="s">
        <v>12</v>
      </c>
      <c r="F58" s="73" t="s">
        <v>15</v>
      </c>
      <c r="G58" s="72" t="s">
        <v>49</v>
      </c>
      <c r="H58" s="72" t="s">
        <v>14</v>
      </c>
      <c r="I58" s="72" t="s">
        <v>15</v>
      </c>
      <c r="J58" s="72" t="s">
        <v>49</v>
      </c>
      <c r="K58" s="72" t="s">
        <v>12</v>
      </c>
      <c r="L58" s="72" t="s">
        <v>11</v>
      </c>
      <c r="M58" s="73" t="s">
        <v>83</v>
      </c>
      <c r="N58" s="72" t="s">
        <v>11</v>
      </c>
      <c r="O58" s="72" t="s">
        <v>83</v>
      </c>
      <c r="P58" s="72" t="s">
        <v>12</v>
      </c>
      <c r="Q58" s="72" t="s">
        <v>15</v>
      </c>
      <c r="R58" s="74" t="s">
        <v>14</v>
      </c>
      <c r="S58" s="72" t="s">
        <v>49</v>
      </c>
      <c r="T58" s="72"/>
      <c r="U58" s="72"/>
      <c r="V58" s="72"/>
      <c r="W58" s="78" t="s">
        <v>83</v>
      </c>
      <c r="X58" s="75" t="s">
        <v>15</v>
      </c>
      <c r="Y58" s="75" t="s">
        <v>11</v>
      </c>
      <c r="Z58" s="75" t="s">
        <v>14</v>
      </c>
      <c r="AA58" s="75"/>
      <c r="AB58" s="60"/>
      <c r="AC58" s="81" t="str">
        <f t="shared" si="3"/>
        <v>VACCARO </v>
      </c>
      <c r="AD58" s="80">
        <f t="shared" si="1"/>
        <v>21</v>
      </c>
      <c r="AE58" s="66">
        <v>21</v>
      </c>
      <c r="AF58" s="66">
        <v>0</v>
      </c>
      <c r="AG58" s="66">
        <f t="shared" si="2"/>
        <v>0</v>
      </c>
    </row>
    <row r="59" spans="1:33" ht="18" customHeight="1" thickBot="1">
      <c r="A59" s="45"/>
      <c r="B59" s="125" t="s">
        <v>75</v>
      </c>
      <c r="C59" s="77" t="s">
        <v>113</v>
      </c>
      <c r="D59" s="72" t="s">
        <v>10</v>
      </c>
      <c r="E59" s="75" t="s">
        <v>43</v>
      </c>
      <c r="F59" s="72" t="s">
        <v>45</v>
      </c>
      <c r="G59" s="72" t="s">
        <v>45</v>
      </c>
      <c r="H59" s="72" t="s">
        <v>113</v>
      </c>
      <c r="I59" s="75" t="s">
        <v>10</v>
      </c>
      <c r="J59" s="75" t="s">
        <v>16</v>
      </c>
      <c r="K59" s="72" t="s">
        <v>54</v>
      </c>
      <c r="L59" s="72" t="s">
        <v>54</v>
      </c>
      <c r="M59" s="73" t="s">
        <v>113</v>
      </c>
      <c r="N59" s="72" t="s">
        <v>43</v>
      </c>
      <c r="O59" s="72" t="s">
        <v>10</v>
      </c>
      <c r="P59" s="72" t="s">
        <v>54</v>
      </c>
      <c r="Q59" s="72" t="s">
        <v>45</v>
      </c>
      <c r="R59" s="74" t="s">
        <v>54</v>
      </c>
      <c r="S59" s="72" t="s">
        <v>43</v>
      </c>
      <c r="T59" s="72"/>
      <c r="U59" s="72" t="s">
        <v>10</v>
      </c>
      <c r="V59" s="72"/>
      <c r="W59" s="78" t="s">
        <v>45</v>
      </c>
      <c r="X59" s="75" t="s">
        <v>113</v>
      </c>
      <c r="Y59" s="75" t="s">
        <v>43</v>
      </c>
      <c r="Z59" s="75"/>
      <c r="AA59" s="75" t="s">
        <v>54</v>
      </c>
      <c r="AB59" s="62"/>
      <c r="AC59" s="81" t="str">
        <f>B59</f>
        <v>VALENTI ROSARIO</v>
      </c>
      <c r="AD59" s="80">
        <f t="shared" si="1"/>
        <v>22</v>
      </c>
      <c r="AE59" s="66">
        <v>22</v>
      </c>
      <c r="AF59" s="66">
        <v>0</v>
      </c>
      <c r="AG59" s="66">
        <f>AD59-AE59-AF59</f>
        <v>0</v>
      </c>
    </row>
    <row r="60" spans="1:33" ht="18" customHeight="1" thickBot="1">
      <c r="A60" s="45"/>
      <c r="B60" s="125" t="s">
        <v>76</v>
      </c>
      <c r="C60" s="77"/>
      <c r="D60" s="72"/>
      <c r="E60" s="75" t="s">
        <v>16</v>
      </c>
      <c r="F60" s="72" t="s">
        <v>16</v>
      </c>
      <c r="G60" s="72" t="s">
        <v>16</v>
      </c>
      <c r="H60" s="72"/>
      <c r="I60" s="75" t="s">
        <v>55</v>
      </c>
      <c r="J60" s="75" t="s">
        <v>55</v>
      </c>
      <c r="K60" s="72" t="s">
        <v>16</v>
      </c>
      <c r="L60" s="72" t="s">
        <v>16</v>
      </c>
      <c r="M60" s="73"/>
      <c r="N60" s="72"/>
      <c r="O60" s="72" t="s">
        <v>16</v>
      </c>
      <c r="P60" s="72" t="s">
        <v>16</v>
      </c>
      <c r="Q60" s="72" t="s">
        <v>16</v>
      </c>
      <c r="R60" s="74"/>
      <c r="S60" s="72" t="s">
        <v>83</v>
      </c>
      <c r="T60" s="72" t="s">
        <v>83</v>
      </c>
      <c r="U60" s="72" t="s">
        <v>14</v>
      </c>
      <c r="V60" s="72" t="s">
        <v>14</v>
      </c>
      <c r="W60" s="78"/>
      <c r="X60" s="75" t="s">
        <v>16</v>
      </c>
      <c r="Y60" s="75" t="s">
        <v>16</v>
      </c>
      <c r="Z60" s="75" t="s">
        <v>113</v>
      </c>
      <c r="AA60" s="75" t="s">
        <v>113</v>
      </c>
      <c r="AB60" s="62"/>
      <c r="AC60" s="81" t="str">
        <f t="shared" si="3"/>
        <v>VILLI' GIUSEPPE</v>
      </c>
      <c r="AD60" s="80">
        <f t="shared" si="1"/>
        <v>18</v>
      </c>
      <c r="AE60" s="66">
        <v>18</v>
      </c>
      <c r="AF60" s="66">
        <v>0</v>
      </c>
      <c r="AG60" s="66">
        <f t="shared" si="2"/>
        <v>0</v>
      </c>
    </row>
    <row r="61" spans="1:33" ht="16.5" customHeight="1">
      <c r="A61" s="70" t="s">
        <v>17</v>
      </c>
      <c r="B61" s="70"/>
      <c r="C61" s="70"/>
      <c r="D61" s="70"/>
      <c r="E61" s="70"/>
      <c r="F61" s="47"/>
      <c r="H61" s="48"/>
      <c r="I61" s="48"/>
      <c r="J61" s="48"/>
      <c r="K61" s="52"/>
      <c r="L61" s="52"/>
      <c r="M61" s="48"/>
      <c r="N61" s="48"/>
      <c r="O61" s="53"/>
      <c r="P61" s="52"/>
      <c r="Q61" s="52"/>
      <c r="R61" s="54" t="s">
        <v>18</v>
      </c>
      <c r="S61" s="48"/>
      <c r="T61" s="48"/>
      <c r="U61" s="48"/>
      <c r="V61" s="48"/>
      <c r="W61" s="55"/>
      <c r="X61" s="48"/>
      <c r="Y61" s="48"/>
      <c r="AB61" s="63"/>
      <c r="AE61" s="39"/>
      <c r="AF61" s="39"/>
      <c r="AG61" s="39"/>
    </row>
    <row r="62" spans="23:33" ht="22.5" customHeight="1">
      <c r="W62" s="53"/>
      <c r="X62" s="53"/>
      <c r="AE62" s="39"/>
      <c r="AF62" s="39"/>
      <c r="AG62" s="39"/>
    </row>
    <row r="63" spans="3:33" ht="12.75">
      <c r="C63" s="38">
        <f>52-(COUNTBLANK(C6:C60))-(COUNTIF(C6:C60,"*X"))</f>
        <v>24</v>
      </c>
      <c r="D63" s="38">
        <f aca="true" t="shared" si="4" ref="D63:AA63">52-(COUNTBLANK(D6:D60))-(COUNTIF(D6:D60,"*X"))</f>
        <v>36</v>
      </c>
      <c r="E63" s="38">
        <f t="shared" si="4"/>
        <v>44</v>
      </c>
      <c r="F63" s="38">
        <f t="shared" si="4"/>
        <v>42</v>
      </c>
      <c r="G63" s="38">
        <f t="shared" si="4"/>
        <v>33</v>
      </c>
      <c r="H63" s="38">
        <f t="shared" si="4"/>
        <v>21</v>
      </c>
      <c r="I63" s="38">
        <f t="shared" si="4"/>
        <v>36</v>
      </c>
      <c r="J63" s="38">
        <f t="shared" si="4"/>
        <v>38</v>
      </c>
      <c r="K63" s="38">
        <f t="shared" si="4"/>
        <v>38</v>
      </c>
      <c r="L63" s="38">
        <f t="shared" si="4"/>
        <v>33</v>
      </c>
      <c r="M63" s="38">
        <f t="shared" si="4"/>
        <v>30</v>
      </c>
      <c r="N63" s="38">
        <f t="shared" si="4"/>
        <v>38</v>
      </c>
      <c r="O63" s="38">
        <f t="shared" si="4"/>
        <v>44</v>
      </c>
      <c r="P63" s="38">
        <f t="shared" si="4"/>
        <v>37</v>
      </c>
      <c r="Q63" s="38">
        <f t="shared" si="4"/>
        <v>32</v>
      </c>
      <c r="R63" s="38">
        <f t="shared" si="4"/>
        <v>21</v>
      </c>
      <c r="S63" s="38">
        <f t="shared" si="4"/>
        <v>35</v>
      </c>
      <c r="T63" s="38">
        <f t="shared" si="4"/>
        <v>36</v>
      </c>
      <c r="U63" s="38">
        <f t="shared" si="4"/>
        <v>38</v>
      </c>
      <c r="V63" s="38">
        <f t="shared" si="4"/>
        <v>30</v>
      </c>
      <c r="W63" s="38">
        <f t="shared" si="4"/>
        <v>20</v>
      </c>
      <c r="X63" s="38">
        <f t="shared" si="4"/>
        <v>38</v>
      </c>
      <c r="Y63" s="38">
        <f t="shared" si="4"/>
        <v>40</v>
      </c>
      <c r="Z63" s="38">
        <f t="shared" si="4"/>
        <v>37</v>
      </c>
      <c r="AA63" s="38">
        <f t="shared" si="4"/>
        <v>30</v>
      </c>
      <c r="AE63" s="39"/>
      <c r="AF63" s="39"/>
      <c r="AG63" s="39"/>
    </row>
    <row r="64" spans="3:33" ht="12.75">
      <c r="C64" s="38">
        <f>(COUNTIF(C6:C60,"*L"))</f>
        <v>0</v>
      </c>
      <c r="D64" s="38">
        <f aca="true" t="shared" si="5" ref="D64:AA64">(COUNTIF(D6:D60,"*L"))</f>
        <v>0</v>
      </c>
      <c r="E64" s="38">
        <f t="shared" si="5"/>
        <v>0</v>
      </c>
      <c r="F64" s="38">
        <f t="shared" si="5"/>
        <v>0</v>
      </c>
      <c r="G64" s="38">
        <f t="shared" si="5"/>
        <v>0</v>
      </c>
      <c r="H64" s="38">
        <f t="shared" si="5"/>
        <v>0</v>
      </c>
      <c r="I64" s="38">
        <f t="shared" si="5"/>
        <v>0</v>
      </c>
      <c r="J64" s="38">
        <f t="shared" si="5"/>
        <v>0</v>
      </c>
      <c r="K64" s="38">
        <f t="shared" si="5"/>
        <v>0</v>
      </c>
      <c r="L64" s="38">
        <f t="shared" si="5"/>
        <v>0</v>
      </c>
      <c r="M64" s="38">
        <f t="shared" si="5"/>
        <v>0</v>
      </c>
      <c r="N64" s="38">
        <f t="shared" si="5"/>
        <v>0</v>
      </c>
      <c r="O64" s="38">
        <f t="shared" si="5"/>
        <v>0</v>
      </c>
      <c r="P64" s="38">
        <f t="shared" si="5"/>
        <v>0</v>
      </c>
      <c r="Q64" s="38">
        <f t="shared" si="5"/>
        <v>0</v>
      </c>
      <c r="R64" s="38">
        <f t="shared" si="5"/>
        <v>0</v>
      </c>
      <c r="S64" s="38">
        <f t="shared" si="5"/>
        <v>0</v>
      </c>
      <c r="T64" s="38">
        <f t="shared" si="5"/>
        <v>0</v>
      </c>
      <c r="U64" s="38">
        <f t="shared" si="5"/>
        <v>0</v>
      </c>
      <c r="V64" s="38">
        <f t="shared" si="5"/>
        <v>0</v>
      </c>
      <c r="W64" s="38">
        <f t="shared" si="5"/>
        <v>0</v>
      </c>
      <c r="X64" s="38">
        <f t="shared" si="5"/>
        <v>0</v>
      </c>
      <c r="Y64" s="38">
        <f t="shared" si="5"/>
        <v>0</v>
      </c>
      <c r="Z64" s="38">
        <f t="shared" si="5"/>
        <v>0</v>
      </c>
      <c r="AA64" s="38">
        <f t="shared" si="5"/>
        <v>0</v>
      </c>
      <c r="AC64" s="64" t="s">
        <v>19</v>
      </c>
      <c r="AD64" s="38">
        <f>AVERAGE(W63:AA63,M63:V63,H63:L63,C63:G63)</f>
        <v>34.04</v>
      </c>
      <c r="AE64" s="39"/>
      <c r="AF64" s="39"/>
      <c r="AG64" s="39"/>
    </row>
    <row r="65" spans="29:33" ht="12.75">
      <c r="AC65" s="64" t="s">
        <v>20</v>
      </c>
      <c r="AD65" s="38">
        <f>AVERAGE(W64:AA64,M64:V64,H64:L64,C64:G64)</f>
        <v>0</v>
      </c>
      <c r="AE65" s="39"/>
      <c r="AF65" s="39"/>
      <c r="AG65" s="39"/>
    </row>
    <row r="66" spans="3:33" ht="12.75">
      <c r="C66" s="38">
        <f>COUNTIF(C6:C60,"*DISP")+COUNTIF(C6:C60,"*OP")</f>
        <v>2</v>
      </c>
      <c r="D66" s="38">
        <f aca="true" t="shared" si="6" ref="D66:AA66">COUNTIF(D6:D60,"*DISP")+COUNTIF(D6:D60,"*OP")</f>
        <v>14</v>
      </c>
      <c r="E66" s="38">
        <f t="shared" si="6"/>
        <v>21</v>
      </c>
      <c r="F66" s="38">
        <f t="shared" si="6"/>
        <v>16</v>
      </c>
      <c r="G66" s="38">
        <f t="shared" si="6"/>
        <v>5</v>
      </c>
      <c r="H66" s="38">
        <f t="shared" si="6"/>
        <v>2</v>
      </c>
      <c r="I66" s="38">
        <f t="shared" si="6"/>
        <v>14</v>
      </c>
      <c r="J66" s="38">
        <f t="shared" si="6"/>
        <v>20</v>
      </c>
      <c r="K66" s="38">
        <f t="shared" si="6"/>
        <v>14</v>
      </c>
      <c r="L66" s="38">
        <f t="shared" si="6"/>
        <v>9</v>
      </c>
      <c r="M66" s="38">
        <f t="shared" si="6"/>
        <v>4</v>
      </c>
      <c r="N66" s="38">
        <f t="shared" si="6"/>
        <v>12</v>
      </c>
      <c r="O66" s="38">
        <f t="shared" si="6"/>
        <v>19</v>
      </c>
      <c r="P66" s="38">
        <f t="shared" si="6"/>
        <v>13</v>
      </c>
      <c r="Q66" s="38">
        <f t="shared" si="6"/>
        <v>8</v>
      </c>
      <c r="R66" s="38">
        <f t="shared" si="6"/>
        <v>2</v>
      </c>
      <c r="S66" s="38">
        <f t="shared" si="6"/>
        <v>16</v>
      </c>
      <c r="T66" s="38">
        <f t="shared" si="6"/>
        <v>12</v>
      </c>
      <c r="U66" s="38">
        <f t="shared" si="6"/>
        <v>13</v>
      </c>
      <c r="V66" s="38">
        <f t="shared" si="6"/>
        <v>5</v>
      </c>
      <c r="W66" s="38">
        <f t="shared" si="6"/>
        <v>1</v>
      </c>
      <c r="X66" s="38">
        <f t="shared" si="6"/>
        <v>16</v>
      </c>
      <c r="Y66" s="38">
        <f t="shared" si="6"/>
        <v>17</v>
      </c>
      <c r="Z66" s="38">
        <f t="shared" si="6"/>
        <v>15</v>
      </c>
      <c r="AA66" s="38">
        <f t="shared" si="6"/>
        <v>11</v>
      </c>
      <c r="AC66" s="64"/>
      <c r="AE66" s="39"/>
      <c r="AF66" s="39"/>
      <c r="AG66" s="39"/>
    </row>
    <row r="67" spans="3:33" ht="12.75">
      <c r="C67" s="38">
        <f>C63-C64-C66</f>
        <v>22</v>
      </c>
      <c r="D67" s="38">
        <f aca="true" t="shared" si="7" ref="D67:AA67">D63-D64-D66</f>
        <v>22</v>
      </c>
      <c r="E67" s="38">
        <f t="shared" si="7"/>
        <v>23</v>
      </c>
      <c r="F67" s="38">
        <f t="shared" si="7"/>
        <v>26</v>
      </c>
      <c r="G67" s="38">
        <f t="shared" si="7"/>
        <v>28</v>
      </c>
      <c r="H67" s="38">
        <f t="shared" si="7"/>
        <v>19</v>
      </c>
      <c r="I67" s="38">
        <f t="shared" si="7"/>
        <v>22</v>
      </c>
      <c r="J67" s="38">
        <f t="shared" si="7"/>
        <v>18</v>
      </c>
      <c r="K67" s="38">
        <f t="shared" si="7"/>
        <v>24</v>
      </c>
      <c r="L67" s="38">
        <f t="shared" si="7"/>
        <v>24</v>
      </c>
      <c r="M67" s="38">
        <f t="shared" si="7"/>
        <v>26</v>
      </c>
      <c r="N67" s="38">
        <f t="shared" si="7"/>
        <v>26</v>
      </c>
      <c r="O67" s="38">
        <f t="shared" si="7"/>
        <v>25</v>
      </c>
      <c r="P67" s="38">
        <f t="shared" si="7"/>
        <v>24</v>
      </c>
      <c r="Q67" s="38">
        <f t="shared" si="7"/>
        <v>24</v>
      </c>
      <c r="R67" s="38">
        <f t="shared" si="7"/>
        <v>19</v>
      </c>
      <c r="S67" s="38">
        <f t="shared" si="7"/>
        <v>19</v>
      </c>
      <c r="T67" s="38">
        <f t="shared" si="7"/>
        <v>24</v>
      </c>
      <c r="U67" s="38">
        <f t="shared" si="7"/>
        <v>25</v>
      </c>
      <c r="V67" s="38">
        <f t="shared" si="7"/>
        <v>25</v>
      </c>
      <c r="W67" s="38">
        <f t="shared" si="7"/>
        <v>19</v>
      </c>
      <c r="X67" s="38">
        <f t="shared" si="7"/>
        <v>22</v>
      </c>
      <c r="Y67" s="38">
        <f t="shared" si="7"/>
        <v>23</v>
      </c>
      <c r="Z67" s="38">
        <f t="shared" si="7"/>
        <v>22</v>
      </c>
      <c r="AA67" s="38">
        <f t="shared" si="7"/>
        <v>19</v>
      </c>
      <c r="AC67" s="64" t="s">
        <v>21</v>
      </c>
      <c r="AD67" s="38">
        <f>AVERAGE(W66:AA66,M66:V66,H66:L66,C66:G66)</f>
        <v>11.24</v>
      </c>
      <c r="AE67" s="39"/>
      <c r="AF67" s="39"/>
      <c r="AG67" s="39"/>
    </row>
    <row r="68" spans="29:33" ht="12.75">
      <c r="AC68" s="64"/>
      <c r="AE68" s="39"/>
      <c r="AF68" s="39"/>
      <c r="AG68" s="39"/>
    </row>
    <row r="69" spans="2:33" ht="14.25">
      <c r="B69" s="37" t="s">
        <v>12</v>
      </c>
      <c r="C69" s="67">
        <f>COUNTIF(C$4:C$60,"*1A")</f>
        <v>1</v>
      </c>
      <c r="D69" s="67">
        <f aca="true" t="shared" si="8" ref="D69:AA69">COUNTIF(D$4:D$60,"*1A")</f>
        <v>1</v>
      </c>
      <c r="E69" s="67">
        <f t="shared" si="8"/>
        <v>2</v>
      </c>
      <c r="F69" s="67">
        <f t="shared" si="8"/>
        <v>1</v>
      </c>
      <c r="G69" s="67">
        <f t="shared" si="8"/>
        <v>2</v>
      </c>
      <c r="H69" s="67">
        <f t="shared" si="8"/>
        <v>1</v>
      </c>
      <c r="I69" s="67">
        <f t="shared" si="8"/>
        <v>1</v>
      </c>
      <c r="J69" s="67">
        <f t="shared" si="8"/>
        <v>1</v>
      </c>
      <c r="K69" s="67">
        <f t="shared" si="8"/>
        <v>1</v>
      </c>
      <c r="L69" s="67">
        <f t="shared" si="8"/>
        <v>1</v>
      </c>
      <c r="M69" s="67">
        <f t="shared" si="8"/>
        <v>1</v>
      </c>
      <c r="N69" s="67">
        <f t="shared" si="8"/>
        <v>1</v>
      </c>
      <c r="O69" s="67">
        <f t="shared" si="8"/>
        <v>1</v>
      </c>
      <c r="P69" s="67">
        <f t="shared" si="8"/>
        <v>1</v>
      </c>
      <c r="Q69" s="67">
        <f t="shared" si="8"/>
        <v>1</v>
      </c>
      <c r="R69" s="67">
        <f t="shared" si="8"/>
        <v>1</v>
      </c>
      <c r="S69" s="67">
        <f t="shared" si="8"/>
        <v>1</v>
      </c>
      <c r="T69" s="67">
        <f t="shared" si="8"/>
        <v>1</v>
      </c>
      <c r="U69" s="67">
        <f t="shared" si="8"/>
        <v>1</v>
      </c>
      <c r="V69" s="67">
        <f t="shared" si="8"/>
        <v>2</v>
      </c>
      <c r="W69" s="67">
        <f t="shared" si="8"/>
        <v>1</v>
      </c>
      <c r="X69" s="67">
        <f t="shared" si="8"/>
        <v>1</v>
      </c>
      <c r="Y69" s="67">
        <f t="shared" si="8"/>
        <v>1</v>
      </c>
      <c r="Z69" s="67">
        <f t="shared" si="8"/>
        <v>1</v>
      </c>
      <c r="AA69" s="67">
        <f t="shared" si="8"/>
        <v>1</v>
      </c>
      <c r="AE69" s="39"/>
      <c r="AF69" s="39"/>
      <c r="AG69" s="39"/>
    </row>
    <row r="71" spans="2:33" ht="14.25">
      <c r="B71" s="37" t="s">
        <v>9</v>
      </c>
      <c r="C71" s="67">
        <f>COUNTIF(C$4:C$60,"*1B")</f>
        <v>1</v>
      </c>
      <c r="D71" s="67">
        <f aca="true" t="shared" si="9" ref="D71:AA71">COUNTIF(D$4:D$60,"*1B")</f>
        <v>1</v>
      </c>
      <c r="E71" s="67">
        <f t="shared" si="9"/>
        <v>1</v>
      </c>
      <c r="F71" s="67">
        <f t="shared" si="9"/>
        <v>1</v>
      </c>
      <c r="G71" s="67">
        <f t="shared" si="9"/>
        <v>1</v>
      </c>
      <c r="H71" s="67">
        <f t="shared" si="9"/>
        <v>1</v>
      </c>
      <c r="I71" s="67">
        <f t="shared" si="9"/>
        <v>2</v>
      </c>
      <c r="J71" s="67">
        <f t="shared" si="9"/>
        <v>1</v>
      </c>
      <c r="K71" s="67">
        <f t="shared" si="9"/>
        <v>1</v>
      </c>
      <c r="L71" s="67">
        <f t="shared" si="9"/>
        <v>2</v>
      </c>
      <c r="M71" s="67">
        <f t="shared" si="9"/>
        <v>1</v>
      </c>
      <c r="N71" s="67">
        <f t="shared" si="9"/>
        <v>1</v>
      </c>
      <c r="O71" s="67">
        <f t="shared" si="9"/>
        <v>1</v>
      </c>
      <c r="P71" s="67">
        <f t="shared" si="9"/>
        <v>1</v>
      </c>
      <c r="Q71" s="67">
        <f t="shared" si="9"/>
        <v>2</v>
      </c>
      <c r="R71" s="67">
        <f t="shared" si="9"/>
        <v>1</v>
      </c>
      <c r="S71" s="67">
        <f t="shared" si="9"/>
        <v>1</v>
      </c>
      <c r="T71" s="67">
        <f t="shared" si="9"/>
        <v>1</v>
      </c>
      <c r="U71" s="67">
        <f t="shared" si="9"/>
        <v>1</v>
      </c>
      <c r="V71" s="67">
        <f t="shared" si="9"/>
        <v>1</v>
      </c>
      <c r="W71" s="67">
        <f t="shared" si="9"/>
        <v>1</v>
      </c>
      <c r="X71" s="67">
        <f t="shared" si="9"/>
        <v>1</v>
      </c>
      <c r="Y71" s="67">
        <f t="shared" si="9"/>
        <v>1</v>
      </c>
      <c r="Z71" s="67">
        <f t="shared" si="9"/>
        <v>1</v>
      </c>
      <c r="AA71" s="67">
        <f t="shared" si="9"/>
        <v>1</v>
      </c>
      <c r="AE71" s="39"/>
      <c r="AF71" s="39"/>
      <c r="AG71" s="39"/>
    </row>
    <row r="73" spans="2:33" ht="14.25">
      <c r="B73" s="37" t="s">
        <v>11</v>
      </c>
      <c r="C73" s="67">
        <f>COUNTIF(C$4:C$60,"*1C")</f>
        <v>1</v>
      </c>
      <c r="D73" s="67">
        <f aca="true" t="shared" si="10" ref="D73:AA73">COUNTIF(D$4:D$60,"*1C")</f>
        <v>1</v>
      </c>
      <c r="E73" s="67">
        <f t="shared" si="10"/>
        <v>1</v>
      </c>
      <c r="F73" s="67">
        <f t="shared" si="10"/>
        <v>1</v>
      </c>
      <c r="G73" s="67">
        <f t="shared" si="10"/>
        <v>2</v>
      </c>
      <c r="H73" s="67">
        <f t="shared" si="10"/>
        <v>1</v>
      </c>
      <c r="I73" s="67">
        <f t="shared" si="10"/>
        <v>1</v>
      </c>
      <c r="J73" s="67">
        <f t="shared" si="10"/>
        <v>1</v>
      </c>
      <c r="K73" s="67">
        <f t="shared" si="10"/>
        <v>1</v>
      </c>
      <c r="L73" s="67">
        <f t="shared" si="10"/>
        <v>1</v>
      </c>
      <c r="M73" s="67">
        <f t="shared" si="10"/>
        <v>1</v>
      </c>
      <c r="N73" s="67">
        <f t="shared" si="10"/>
        <v>2</v>
      </c>
      <c r="O73" s="67">
        <f t="shared" si="10"/>
        <v>1</v>
      </c>
      <c r="P73" s="67">
        <f t="shared" si="10"/>
        <v>2</v>
      </c>
      <c r="Q73" s="67">
        <f t="shared" si="10"/>
        <v>2</v>
      </c>
      <c r="R73" s="67">
        <f t="shared" si="10"/>
        <v>1</v>
      </c>
      <c r="S73" s="67">
        <f t="shared" si="10"/>
        <v>1</v>
      </c>
      <c r="T73" s="67">
        <f t="shared" si="10"/>
        <v>1</v>
      </c>
      <c r="U73" s="67">
        <f t="shared" si="10"/>
        <v>1</v>
      </c>
      <c r="V73" s="67">
        <f t="shared" si="10"/>
        <v>1</v>
      </c>
      <c r="W73" s="67">
        <f t="shared" si="10"/>
        <v>1</v>
      </c>
      <c r="X73" s="67">
        <f t="shared" si="10"/>
        <v>1</v>
      </c>
      <c r="Y73" s="67">
        <f t="shared" si="10"/>
        <v>1</v>
      </c>
      <c r="Z73" s="67">
        <f t="shared" si="10"/>
        <v>1</v>
      </c>
      <c r="AA73" s="67">
        <f t="shared" si="10"/>
        <v>1</v>
      </c>
      <c r="AE73" s="39"/>
      <c r="AF73" s="39"/>
      <c r="AG73" s="39"/>
    </row>
    <row r="75" spans="2:33" ht="14.25">
      <c r="B75" s="37" t="s">
        <v>49</v>
      </c>
      <c r="C75" s="67">
        <f>COUNTIF(C$4:C$60,"*1D")</f>
        <v>1</v>
      </c>
      <c r="D75" s="67">
        <f aca="true" t="shared" si="11" ref="D75:AA75">COUNTIF(D$4:D$60,"*1D")</f>
        <v>1</v>
      </c>
      <c r="E75" s="67">
        <f t="shared" si="11"/>
        <v>1</v>
      </c>
      <c r="F75" s="67">
        <f t="shared" si="11"/>
        <v>2</v>
      </c>
      <c r="G75" s="67">
        <f t="shared" si="11"/>
        <v>2</v>
      </c>
      <c r="H75" s="67">
        <f t="shared" si="11"/>
        <v>1</v>
      </c>
      <c r="I75" s="67">
        <f t="shared" si="11"/>
        <v>1</v>
      </c>
      <c r="J75" s="67">
        <f t="shared" si="11"/>
        <v>1</v>
      </c>
      <c r="K75" s="67">
        <f t="shared" si="11"/>
        <v>1</v>
      </c>
      <c r="L75" s="67">
        <f t="shared" si="11"/>
        <v>1</v>
      </c>
      <c r="M75" s="67">
        <f t="shared" si="11"/>
        <v>1</v>
      </c>
      <c r="N75" s="67">
        <f t="shared" si="11"/>
        <v>1</v>
      </c>
      <c r="O75" s="67">
        <f t="shared" si="11"/>
        <v>1</v>
      </c>
      <c r="P75" s="67">
        <f t="shared" si="11"/>
        <v>1</v>
      </c>
      <c r="Q75" s="67">
        <f t="shared" si="11"/>
        <v>1</v>
      </c>
      <c r="R75" s="67">
        <f t="shared" si="11"/>
        <v>1</v>
      </c>
      <c r="S75" s="67">
        <f t="shared" si="11"/>
        <v>1</v>
      </c>
      <c r="T75" s="67">
        <f t="shared" si="11"/>
        <v>1</v>
      </c>
      <c r="U75" s="67">
        <f t="shared" si="11"/>
        <v>1</v>
      </c>
      <c r="V75" s="67">
        <f t="shared" si="11"/>
        <v>1</v>
      </c>
      <c r="W75" s="67">
        <f t="shared" si="11"/>
        <v>1</v>
      </c>
      <c r="X75" s="67">
        <f t="shared" si="11"/>
        <v>1</v>
      </c>
      <c r="Y75" s="67">
        <f t="shared" si="11"/>
        <v>2</v>
      </c>
      <c r="Z75" s="67">
        <f t="shared" si="11"/>
        <v>1</v>
      </c>
      <c r="AA75" s="67">
        <f t="shared" si="11"/>
        <v>1</v>
      </c>
      <c r="AE75" s="39"/>
      <c r="AF75" s="39"/>
      <c r="AG75" s="39"/>
    </row>
    <row r="77" spans="2:33" ht="14.25">
      <c r="B77" s="37" t="s">
        <v>82</v>
      </c>
      <c r="C77" s="67">
        <f>COUNTIF(C$4:C$60,"*1E")</f>
        <v>1</v>
      </c>
      <c r="D77" s="67">
        <f aca="true" t="shared" si="12" ref="D77:AA77">COUNTIF(D$4:D$60,"*1E")</f>
        <v>1</v>
      </c>
      <c r="E77" s="67">
        <f t="shared" si="12"/>
        <v>1</v>
      </c>
      <c r="F77" s="67">
        <f t="shared" si="12"/>
        <v>2</v>
      </c>
      <c r="G77" s="67">
        <f t="shared" si="12"/>
        <v>2</v>
      </c>
      <c r="H77" s="67">
        <f t="shared" si="12"/>
        <v>1</v>
      </c>
      <c r="I77" s="67">
        <f t="shared" si="12"/>
        <v>1</v>
      </c>
      <c r="J77" s="67">
        <f t="shared" si="12"/>
        <v>1</v>
      </c>
      <c r="K77" s="67">
        <f t="shared" si="12"/>
        <v>1</v>
      </c>
      <c r="L77" s="67">
        <f t="shared" si="12"/>
        <v>1</v>
      </c>
      <c r="M77" s="67">
        <f t="shared" si="12"/>
        <v>2</v>
      </c>
      <c r="N77" s="67">
        <f t="shared" si="12"/>
        <v>1</v>
      </c>
      <c r="O77" s="67">
        <f t="shared" si="12"/>
        <v>1</v>
      </c>
      <c r="P77" s="67">
        <f t="shared" si="12"/>
        <v>1</v>
      </c>
      <c r="Q77" s="67">
        <f t="shared" si="12"/>
        <v>1</v>
      </c>
      <c r="R77" s="67">
        <f t="shared" si="12"/>
        <v>1</v>
      </c>
      <c r="S77" s="67">
        <f t="shared" si="12"/>
        <v>2</v>
      </c>
      <c r="T77" s="67">
        <f t="shared" si="12"/>
        <v>1</v>
      </c>
      <c r="U77" s="67">
        <f t="shared" si="12"/>
        <v>2</v>
      </c>
      <c r="V77" s="67">
        <f t="shared" si="12"/>
        <v>1</v>
      </c>
      <c r="W77" s="67">
        <f t="shared" si="12"/>
        <v>1</v>
      </c>
      <c r="X77" s="67">
        <f t="shared" si="12"/>
        <v>1</v>
      </c>
      <c r="Y77" s="67">
        <f t="shared" si="12"/>
        <v>1</v>
      </c>
      <c r="Z77" s="67">
        <f t="shared" si="12"/>
        <v>1</v>
      </c>
      <c r="AA77" s="67">
        <f t="shared" si="12"/>
        <v>1</v>
      </c>
      <c r="AE77" s="39"/>
      <c r="AF77" s="39"/>
      <c r="AG77" s="39"/>
    </row>
    <row r="79" spans="1:33" ht="14.25">
      <c r="A79" s="39"/>
      <c r="B79" s="37" t="s">
        <v>15</v>
      </c>
      <c r="C79" s="67">
        <f>COUNTIF(C$4:C$60,"*2A")</f>
        <v>1</v>
      </c>
      <c r="D79" s="67">
        <f aca="true" t="shared" si="13" ref="D79:AA79">COUNTIF(D$4:D$60,"*2A")</f>
        <v>1</v>
      </c>
      <c r="E79" s="67">
        <f t="shared" si="13"/>
        <v>1</v>
      </c>
      <c r="F79" s="67">
        <f t="shared" si="13"/>
        <v>2</v>
      </c>
      <c r="G79" s="67">
        <f t="shared" si="13"/>
        <v>1</v>
      </c>
      <c r="H79" s="67">
        <f t="shared" si="13"/>
        <v>1</v>
      </c>
      <c r="I79" s="67">
        <f t="shared" si="13"/>
        <v>2</v>
      </c>
      <c r="J79" s="67">
        <f t="shared" si="13"/>
        <v>1</v>
      </c>
      <c r="K79" s="67">
        <f t="shared" si="13"/>
        <v>1</v>
      </c>
      <c r="L79" s="67">
        <f t="shared" si="13"/>
        <v>1</v>
      </c>
      <c r="M79" s="67">
        <f t="shared" si="13"/>
        <v>1</v>
      </c>
      <c r="N79" s="67">
        <f t="shared" si="13"/>
        <v>2</v>
      </c>
      <c r="O79" s="67">
        <f t="shared" si="13"/>
        <v>2</v>
      </c>
      <c r="P79" s="67">
        <f t="shared" si="13"/>
        <v>1</v>
      </c>
      <c r="Q79" s="67">
        <f t="shared" si="13"/>
        <v>1</v>
      </c>
      <c r="R79" s="67">
        <f t="shared" si="13"/>
        <v>1</v>
      </c>
      <c r="S79" s="67">
        <f t="shared" si="13"/>
        <v>1</v>
      </c>
      <c r="T79" s="67">
        <f t="shared" si="13"/>
        <v>1</v>
      </c>
      <c r="U79" s="67">
        <f t="shared" si="13"/>
        <v>1</v>
      </c>
      <c r="V79" s="67">
        <f t="shared" si="13"/>
        <v>1</v>
      </c>
      <c r="W79" s="67">
        <f t="shared" si="13"/>
        <v>1</v>
      </c>
      <c r="X79" s="67">
        <f t="shared" si="13"/>
        <v>1</v>
      </c>
      <c r="Y79" s="67">
        <f t="shared" si="13"/>
        <v>1</v>
      </c>
      <c r="Z79" s="67">
        <f t="shared" si="13"/>
        <v>1</v>
      </c>
      <c r="AA79" s="67">
        <f t="shared" si="13"/>
        <v>1</v>
      </c>
      <c r="AD79" s="39"/>
      <c r="AE79" s="39"/>
      <c r="AF79" s="39"/>
      <c r="AG79" s="39"/>
    </row>
    <row r="81" spans="1:33" ht="14.25">
      <c r="A81" s="39"/>
      <c r="B81" s="68" t="s">
        <v>13</v>
      </c>
      <c r="C81" s="67">
        <f>COUNTIF(C$4:C$60,"*2B")</f>
        <v>1</v>
      </c>
      <c r="D81" s="67">
        <f>COUNTIF(D$4:D$60,"*2B")</f>
        <v>1</v>
      </c>
      <c r="E81" s="67">
        <f>COUNTIF(E$4:E$60,"*2B")</f>
        <v>1</v>
      </c>
      <c r="F81" s="67">
        <f>COUNTIF(F$4:F$60,"*2B")</f>
        <v>1</v>
      </c>
      <c r="G81" s="67">
        <f>COUNTIF(G$4:G$60,"*2B")</f>
        <v>1</v>
      </c>
      <c r="H81" s="67">
        <f>COUNTIF(H$4:H$60,"*2B")</f>
        <v>1</v>
      </c>
      <c r="I81" s="67">
        <f>COUNTIF(I$4:I$60,"*2B")</f>
        <v>1</v>
      </c>
      <c r="J81" s="67">
        <f>COUNTIF(J$4:J$60,"*2B")</f>
        <v>1</v>
      </c>
      <c r="K81" s="67">
        <f>COUNTIF(K$4:K$60,"*2B")</f>
        <v>1</v>
      </c>
      <c r="L81" s="67">
        <f>COUNTIF(L$4:L$60,"*2B")</f>
        <v>1</v>
      </c>
      <c r="M81" s="67">
        <f>COUNTIF(M$4:M$60,"*2B")</f>
        <v>1</v>
      </c>
      <c r="N81" s="67">
        <f>COUNTIF(N$4:N$60,"*2B")</f>
        <v>1</v>
      </c>
      <c r="O81" s="67">
        <f>COUNTIF(O$4:O$60,"*2B")</f>
        <v>2</v>
      </c>
      <c r="P81" s="67">
        <f>COUNTIF(P$4:P$60,"*2B")</f>
        <v>1</v>
      </c>
      <c r="Q81" s="67">
        <f>COUNTIF(Q$4:Q$60,"*2B")</f>
        <v>1</v>
      </c>
      <c r="R81" s="67">
        <f>COUNTIF(R$4:R$60,"*2B")</f>
        <v>2</v>
      </c>
      <c r="S81" s="67">
        <f>COUNTIF(S$4:S$60,"*2B")</f>
        <v>1</v>
      </c>
      <c r="T81" s="67">
        <f>COUNTIF(T$4:T$60,"*2B")</f>
        <v>2</v>
      </c>
      <c r="U81" s="67">
        <f>COUNTIF(U$4:U$60,"*2B")</f>
        <v>1</v>
      </c>
      <c r="V81" s="67">
        <f>COUNTIF(V$4:V$60,"*2B")</f>
        <v>2</v>
      </c>
      <c r="W81" s="67">
        <f>COUNTIF(W$4:W$60,"*2B")</f>
        <v>1</v>
      </c>
      <c r="X81" s="67">
        <f>COUNTIF(X$4:X$60,"*2B")</f>
        <v>1</v>
      </c>
      <c r="Y81" s="67">
        <f>COUNTIF(Y$4:Y$60,"*2B")</f>
        <v>1</v>
      </c>
      <c r="Z81" s="67">
        <f>COUNTIF(Z$4:Z$60,"*2B")</f>
        <v>1</v>
      </c>
      <c r="AA81" s="67">
        <f>COUNTIF(AA$4:AA$60,"*2B")</f>
        <v>1</v>
      </c>
      <c r="AD81" s="39"/>
      <c r="AE81" s="39"/>
      <c r="AF81" s="39"/>
      <c r="AG81" s="39"/>
    </row>
    <row r="83" spans="1:33" ht="14.25">
      <c r="A83" s="39"/>
      <c r="B83" s="68" t="s">
        <v>14</v>
      </c>
      <c r="C83" s="67">
        <f>COUNTIF(C$4:C$60,"*2C")</f>
        <v>1</v>
      </c>
      <c r="D83" s="67">
        <f aca="true" t="shared" si="14" ref="D83:AA83">COUNTIF(D$4:D$60,"*2C")</f>
        <v>2</v>
      </c>
      <c r="E83" s="67">
        <f t="shared" si="14"/>
        <v>1</v>
      </c>
      <c r="F83" s="67">
        <f t="shared" si="14"/>
        <v>1</v>
      </c>
      <c r="G83" s="67">
        <f t="shared" si="14"/>
        <v>1</v>
      </c>
      <c r="H83" s="67">
        <f t="shared" si="14"/>
        <v>2</v>
      </c>
      <c r="I83" s="67">
        <f t="shared" si="14"/>
        <v>1</v>
      </c>
      <c r="J83" s="67">
        <f t="shared" si="14"/>
        <v>1</v>
      </c>
      <c r="K83" s="67">
        <f t="shared" si="14"/>
        <v>1</v>
      </c>
      <c r="L83" s="67">
        <f t="shared" si="14"/>
        <v>2</v>
      </c>
      <c r="M83" s="67">
        <f t="shared" si="14"/>
        <v>2</v>
      </c>
      <c r="N83" s="67">
        <f t="shared" si="14"/>
        <v>1</v>
      </c>
      <c r="O83" s="67">
        <f t="shared" si="14"/>
        <v>1</v>
      </c>
      <c r="P83" s="67">
        <f t="shared" si="14"/>
        <v>1</v>
      </c>
      <c r="Q83" s="67">
        <f t="shared" si="14"/>
        <v>2</v>
      </c>
      <c r="R83" s="67">
        <f t="shared" si="14"/>
        <v>1</v>
      </c>
      <c r="S83" s="67">
        <f t="shared" si="14"/>
        <v>1</v>
      </c>
      <c r="T83" s="67">
        <f t="shared" si="14"/>
        <v>1</v>
      </c>
      <c r="U83" s="67">
        <f t="shared" si="14"/>
        <v>1</v>
      </c>
      <c r="V83" s="67">
        <f t="shared" si="14"/>
        <v>1</v>
      </c>
      <c r="W83" s="67">
        <f t="shared" si="14"/>
        <v>1</v>
      </c>
      <c r="X83" s="67">
        <f t="shared" si="14"/>
        <v>1</v>
      </c>
      <c r="Y83" s="67">
        <f t="shared" si="14"/>
        <v>1</v>
      </c>
      <c r="Z83" s="67">
        <f t="shared" si="14"/>
        <v>1</v>
      </c>
      <c r="AA83" s="67">
        <f t="shared" si="14"/>
        <v>1</v>
      </c>
      <c r="AD83" s="39"/>
      <c r="AE83" s="39"/>
      <c r="AF83" s="39"/>
      <c r="AG83" s="39"/>
    </row>
    <row r="85" spans="1:33" ht="14.25">
      <c r="A85" s="39"/>
      <c r="B85" s="37" t="s">
        <v>83</v>
      </c>
      <c r="C85" s="67">
        <f>COUNTIF(C$4:C$60,"*2D")</f>
        <v>1</v>
      </c>
      <c r="D85" s="67">
        <f aca="true" t="shared" si="15" ref="D85:AA85">COUNTIF(D$4:D$60,"*2D")</f>
        <v>1</v>
      </c>
      <c r="E85" s="67">
        <f t="shared" si="15"/>
        <v>2</v>
      </c>
      <c r="F85" s="67">
        <f t="shared" si="15"/>
        <v>1</v>
      </c>
      <c r="G85" s="67">
        <f t="shared" si="15"/>
        <v>1</v>
      </c>
      <c r="H85" s="67">
        <f t="shared" si="15"/>
        <v>1</v>
      </c>
      <c r="I85" s="67">
        <f t="shared" si="15"/>
        <v>1</v>
      </c>
      <c r="J85" s="67">
        <f t="shared" si="15"/>
        <v>1</v>
      </c>
      <c r="K85" s="67">
        <f t="shared" si="15"/>
        <v>1</v>
      </c>
      <c r="L85" s="67">
        <f t="shared" si="15"/>
        <v>1</v>
      </c>
      <c r="M85" s="67">
        <f t="shared" si="15"/>
        <v>2</v>
      </c>
      <c r="N85" s="67">
        <f t="shared" si="15"/>
        <v>1</v>
      </c>
      <c r="O85" s="67">
        <f t="shared" si="15"/>
        <v>1</v>
      </c>
      <c r="P85" s="67">
        <f t="shared" si="15"/>
        <v>1</v>
      </c>
      <c r="Q85" s="67">
        <f t="shared" si="15"/>
        <v>1</v>
      </c>
      <c r="R85" s="67">
        <f t="shared" si="15"/>
        <v>1</v>
      </c>
      <c r="S85" s="67">
        <f t="shared" si="15"/>
        <v>1</v>
      </c>
      <c r="T85" s="67">
        <f t="shared" si="15"/>
        <v>1</v>
      </c>
      <c r="U85" s="67">
        <f t="shared" si="15"/>
        <v>2</v>
      </c>
      <c r="V85" s="67">
        <f t="shared" si="15"/>
        <v>1</v>
      </c>
      <c r="W85" s="67">
        <f t="shared" si="15"/>
        <v>2</v>
      </c>
      <c r="X85" s="67">
        <f t="shared" si="15"/>
        <v>1</v>
      </c>
      <c r="Y85" s="67">
        <f t="shared" si="15"/>
        <v>1</v>
      </c>
      <c r="Z85" s="67">
        <f t="shared" si="15"/>
        <v>2</v>
      </c>
      <c r="AA85" s="67">
        <f t="shared" si="15"/>
        <v>1</v>
      </c>
      <c r="AD85" s="39"/>
      <c r="AE85" s="39"/>
      <c r="AF85" s="39"/>
      <c r="AG85" s="39"/>
    </row>
    <row r="87" spans="1:33" ht="14.25">
      <c r="A87" s="39"/>
      <c r="B87" s="37" t="s">
        <v>46</v>
      </c>
      <c r="C87" s="67">
        <f>COUNTIF(C$4:C$60,"*3CMN*")</f>
        <v>2</v>
      </c>
      <c r="D87" s="67">
        <f aca="true" t="shared" si="16" ref="D87:AA87">COUNTIF(D$4:D$60,"*3CMN*")</f>
        <v>1</v>
      </c>
      <c r="E87" s="67">
        <f t="shared" si="16"/>
        <v>1</v>
      </c>
      <c r="F87" s="67">
        <f t="shared" si="16"/>
        <v>1</v>
      </c>
      <c r="G87" s="67">
        <f t="shared" si="16"/>
        <v>1</v>
      </c>
      <c r="H87" s="67">
        <f t="shared" si="16"/>
        <v>1</v>
      </c>
      <c r="I87" s="67">
        <f t="shared" si="16"/>
        <v>2</v>
      </c>
      <c r="J87" s="67">
        <f t="shared" si="16"/>
        <v>1</v>
      </c>
      <c r="K87" s="67">
        <f t="shared" si="16"/>
        <v>1</v>
      </c>
      <c r="L87" s="67">
        <f t="shared" si="16"/>
        <v>2</v>
      </c>
      <c r="M87" s="67">
        <f t="shared" si="16"/>
        <v>1</v>
      </c>
      <c r="N87" s="67">
        <f t="shared" si="16"/>
        <v>1</v>
      </c>
      <c r="O87" s="67">
        <f t="shared" si="16"/>
        <v>2</v>
      </c>
      <c r="P87" s="67">
        <f t="shared" si="16"/>
        <v>2</v>
      </c>
      <c r="Q87" s="67">
        <f t="shared" si="16"/>
        <v>1</v>
      </c>
      <c r="R87" s="67">
        <f t="shared" si="16"/>
        <v>1</v>
      </c>
      <c r="S87" s="67">
        <f t="shared" si="16"/>
        <v>1</v>
      </c>
      <c r="T87" s="67">
        <f t="shared" si="16"/>
        <v>2</v>
      </c>
      <c r="U87" s="67">
        <f t="shared" si="16"/>
        <v>1</v>
      </c>
      <c r="V87" s="67">
        <f t="shared" si="16"/>
        <v>1</v>
      </c>
      <c r="W87" s="67">
        <f t="shared" si="16"/>
        <v>1</v>
      </c>
      <c r="X87" s="67">
        <f t="shared" si="16"/>
        <v>1</v>
      </c>
      <c r="Y87" s="67">
        <f t="shared" si="16"/>
        <v>1</v>
      </c>
      <c r="Z87" s="67">
        <f t="shared" si="16"/>
        <v>1</v>
      </c>
      <c r="AA87" s="67">
        <f t="shared" si="16"/>
        <v>2</v>
      </c>
      <c r="AD87" s="39"/>
      <c r="AE87" s="39"/>
      <c r="AF87" s="39"/>
      <c r="AG87" s="39"/>
    </row>
    <row r="89" spans="1:33" ht="14.25">
      <c r="A89" s="39"/>
      <c r="B89" s="37" t="s">
        <v>113</v>
      </c>
      <c r="C89" s="67">
        <f>COUNTIF(C$4:C$60,"*3CMA")</f>
        <v>2</v>
      </c>
      <c r="D89" s="67">
        <f aca="true" t="shared" si="17" ref="D89:AA89">COUNTIF(D$4:D$60,"*3CMA")</f>
        <v>1</v>
      </c>
      <c r="E89" s="67">
        <f t="shared" si="17"/>
        <v>1</v>
      </c>
      <c r="F89" s="67">
        <f t="shared" si="17"/>
        <v>1</v>
      </c>
      <c r="G89" s="67">
        <f t="shared" si="17"/>
        <v>1</v>
      </c>
      <c r="H89" s="67">
        <f t="shared" si="17"/>
        <v>1</v>
      </c>
      <c r="I89" s="67">
        <f t="shared" si="17"/>
        <v>1</v>
      </c>
      <c r="J89" s="67">
        <f t="shared" si="17"/>
        <v>1</v>
      </c>
      <c r="K89" s="67">
        <f t="shared" si="17"/>
        <v>1</v>
      </c>
      <c r="L89" s="67">
        <f t="shared" si="17"/>
        <v>1</v>
      </c>
      <c r="M89" s="67">
        <f t="shared" si="17"/>
        <v>2</v>
      </c>
      <c r="N89" s="67">
        <f t="shared" si="17"/>
        <v>2</v>
      </c>
      <c r="O89" s="67">
        <f t="shared" si="17"/>
        <v>1</v>
      </c>
      <c r="P89" s="67">
        <f t="shared" si="17"/>
        <v>1</v>
      </c>
      <c r="Q89" s="67">
        <f t="shared" si="17"/>
        <v>1</v>
      </c>
      <c r="R89" s="67">
        <f t="shared" si="17"/>
        <v>1</v>
      </c>
      <c r="S89" s="67">
        <f t="shared" si="17"/>
        <v>1</v>
      </c>
      <c r="T89" s="67">
        <f t="shared" si="17"/>
        <v>1</v>
      </c>
      <c r="U89" s="67">
        <f t="shared" si="17"/>
        <v>1</v>
      </c>
      <c r="V89" s="67">
        <f t="shared" si="17"/>
        <v>2</v>
      </c>
      <c r="W89" s="67">
        <f t="shared" si="17"/>
        <v>1</v>
      </c>
      <c r="X89" s="67">
        <f t="shared" si="17"/>
        <v>2</v>
      </c>
      <c r="Y89" s="67">
        <f t="shared" si="17"/>
        <v>1</v>
      </c>
      <c r="Z89" s="67">
        <f t="shared" si="17"/>
        <v>1</v>
      </c>
      <c r="AA89" s="67">
        <f t="shared" si="17"/>
        <v>1</v>
      </c>
      <c r="AD89" s="39"/>
      <c r="AE89" s="39"/>
      <c r="AF89" s="39"/>
      <c r="AG89" s="39"/>
    </row>
    <row r="91" spans="1:33" ht="14.25">
      <c r="A91" s="39"/>
      <c r="B91" s="37" t="s">
        <v>79</v>
      </c>
      <c r="C91" s="67">
        <f>COUNTIF(C$4:C$60,"*3LOG")</f>
        <v>2</v>
      </c>
      <c r="D91" s="67">
        <f aca="true" t="shared" si="18" ref="D91:AA91">COUNTIF(D$4:D$60,"*3LOG")</f>
        <v>2</v>
      </c>
      <c r="E91" s="67">
        <f t="shared" si="18"/>
        <v>2</v>
      </c>
      <c r="F91" s="67">
        <f t="shared" si="18"/>
        <v>2</v>
      </c>
      <c r="G91" s="67">
        <f t="shared" si="18"/>
        <v>1</v>
      </c>
      <c r="H91" s="67">
        <f t="shared" si="18"/>
        <v>1</v>
      </c>
      <c r="I91" s="67">
        <f t="shared" si="18"/>
        <v>1</v>
      </c>
      <c r="J91" s="67">
        <f t="shared" si="18"/>
        <v>1</v>
      </c>
      <c r="K91" s="67">
        <f t="shared" si="18"/>
        <v>1</v>
      </c>
      <c r="L91" s="67">
        <f t="shared" si="18"/>
        <v>1</v>
      </c>
      <c r="M91" s="67">
        <f t="shared" si="18"/>
        <v>1</v>
      </c>
      <c r="N91" s="67">
        <f t="shared" si="18"/>
        <v>1</v>
      </c>
      <c r="O91" s="67">
        <f t="shared" si="18"/>
        <v>2</v>
      </c>
      <c r="P91" s="67">
        <f t="shared" si="18"/>
        <v>2</v>
      </c>
      <c r="Q91" s="67">
        <f t="shared" si="18"/>
        <v>1</v>
      </c>
      <c r="R91" s="67">
        <f t="shared" si="18"/>
        <v>1</v>
      </c>
      <c r="S91" s="67">
        <f t="shared" si="18"/>
        <v>1</v>
      </c>
      <c r="T91" s="67">
        <f t="shared" si="18"/>
        <v>1</v>
      </c>
      <c r="U91" s="67">
        <f t="shared" si="18"/>
        <v>2</v>
      </c>
      <c r="V91" s="67">
        <f t="shared" si="18"/>
        <v>2</v>
      </c>
      <c r="W91" s="67">
        <f t="shared" si="18"/>
        <v>1</v>
      </c>
      <c r="X91" s="67">
        <f t="shared" si="18"/>
        <v>2</v>
      </c>
      <c r="Y91" s="67">
        <f t="shared" si="18"/>
        <v>1</v>
      </c>
      <c r="Z91" s="67">
        <f t="shared" si="18"/>
        <v>1</v>
      </c>
      <c r="AA91" s="67">
        <f t="shared" si="18"/>
        <v>1</v>
      </c>
      <c r="AD91" s="39"/>
      <c r="AE91" s="39"/>
      <c r="AF91" s="39"/>
      <c r="AG91" s="39"/>
    </row>
    <row r="93" spans="1:33" ht="14.25">
      <c r="A93" s="39"/>
      <c r="B93" s="37" t="s">
        <v>54</v>
      </c>
      <c r="C93" s="67">
        <f>COUNTIF(C$4:C$60,"*3CAIM*")</f>
        <v>1</v>
      </c>
      <c r="D93" s="67">
        <f aca="true" t="shared" si="19" ref="D93:AA93">COUNTIF(D$4:D$60,"*3CAIM*")</f>
        <v>1</v>
      </c>
      <c r="E93" s="67">
        <f t="shared" si="19"/>
        <v>1</v>
      </c>
      <c r="F93" s="67">
        <f t="shared" si="19"/>
        <v>1</v>
      </c>
      <c r="G93" s="67">
        <f t="shared" si="19"/>
        <v>1</v>
      </c>
      <c r="H93" s="67">
        <f t="shared" si="19"/>
        <v>1</v>
      </c>
      <c r="I93" s="67">
        <f t="shared" si="19"/>
        <v>1</v>
      </c>
      <c r="J93" s="67">
        <f t="shared" si="19"/>
        <v>1</v>
      </c>
      <c r="K93" s="67">
        <f t="shared" si="19"/>
        <v>2</v>
      </c>
      <c r="L93" s="67">
        <f t="shared" si="19"/>
        <v>2</v>
      </c>
      <c r="M93" s="67">
        <f t="shared" si="19"/>
        <v>2</v>
      </c>
      <c r="N93" s="67">
        <f t="shared" si="19"/>
        <v>2</v>
      </c>
      <c r="O93" s="67">
        <f t="shared" si="19"/>
        <v>1</v>
      </c>
      <c r="P93" s="67">
        <f t="shared" si="19"/>
        <v>2</v>
      </c>
      <c r="Q93" s="67">
        <f t="shared" si="19"/>
        <v>1</v>
      </c>
      <c r="R93" s="67">
        <f t="shared" si="19"/>
        <v>1</v>
      </c>
      <c r="S93" s="67">
        <f t="shared" si="19"/>
        <v>2</v>
      </c>
      <c r="T93" s="67">
        <f t="shared" si="19"/>
        <v>2</v>
      </c>
      <c r="U93" s="67">
        <f t="shared" si="19"/>
        <v>1</v>
      </c>
      <c r="V93" s="67">
        <f t="shared" si="19"/>
        <v>1</v>
      </c>
      <c r="W93" s="67">
        <f t="shared" si="19"/>
        <v>1</v>
      </c>
      <c r="X93" s="67">
        <f t="shared" si="19"/>
        <v>1</v>
      </c>
      <c r="Y93" s="67">
        <f t="shared" si="19"/>
        <v>1</v>
      </c>
      <c r="Z93" s="67">
        <f t="shared" si="19"/>
        <v>1</v>
      </c>
      <c r="AA93" s="67">
        <f t="shared" si="19"/>
        <v>1</v>
      </c>
      <c r="AD93" s="39"/>
      <c r="AE93" s="39"/>
      <c r="AF93" s="39"/>
      <c r="AG93" s="39"/>
    </row>
    <row r="95" spans="1:33" ht="14.25">
      <c r="A95" s="39"/>
      <c r="B95" s="37" t="s">
        <v>45</v>
      </c>
      <c r="C95" s="67">
        <f>COUNTIF(C$4:C$60,"*4CAIM*")</f>
        <v>2</v>
      </c>
      <c r="D95" s="67">
        <f aca="true" t="shared" si="20" ref="D95:AA95">COUNTIF(D$4:D$60,"*4CAIM*")</f>
        <v>2</v>
      </c>
      <c r="E95" s="67">
        <f t="shared" si="20"/>
        <v>1</v>
      </c>
      <c r="F95" s="67">
        <f t="shared" si="20"/>
        <v>2</v>
      </c>
      <c r="G95" s="67">
        <f t="shared" si="20"/>
        <v>2</v>
      </c>
      <c r="H95" s="67">
        <f t="shared" si="20"/>
        <v>2</v>
      </c>
      <c r="I95" s="67">
        <f t="shared" si="20"/>
        <v>2</v>
      </c>
      <c r="J95" s="67">
        <f t="shared" si="20"/>
        <v>1</v>
      </c>
      <c r="K95" s="67">
        <f t="shared" si="20"/>
        <v>1</v>
      </c>
      <c r="L95" s="67">
        <f t="shared" si="20"/>
        <v>1</v>
      </c>
      <c r="M95" s="67">
        <f t="shared" si="20"/>
        <v>1</v>
      </c>
      <c r="N95" s="67">
        <f t="shared" si="20"/>
        <v>1</v>
      </c>
      <c r="O95" s="67">
        <f t="shared" si="20"/>
        <v>1</v>
      </c>
      <c r="P95" s="67">
        <f t="shared" si="20"/>
        <v>2</v>
      </c>
      <c r="Q95" s="67">
        <f t="shared" si="20"/>
        <v>2</v>
      </c>
      <c r="R95" s="67">
        <f t="shared" si="20"/>
        <v>1</v>
      </c>
      <c r="S95" s="67">
        <f t="shared" si="20"/>
        <v>1</v>
      </c>
      <c r="T95" s="67">
        <f t="shared" si="20"/>
        <v>1</v>
      </c>
      <c r="U95" s="67">
        <f t="shared" si="20"/>
        <v>1</v>
      </c>
      <c r="V95" s="67">
        <f t="shared" si="20"/>
        <v>1</v>
      </c>
      <c r="W95" s="67">
        <f t="shared" si="20"/>
        <v>1</v>
      </c>
      <c r="X95" s="67">
        <f t="shared" si="20"/>
        <v>2</v>
      </c>
      <c r="Y95" s="67">
        <f t="shared" si="20"/>
        <v>1</v>
      </c>
      <c r="Z95" s="67">
        <f t="shared" si="20"/>
        <v>1</v>
      </c>
      <c r="AA95" s="67">
        <f t="shared" si="20"/>
        <v>1</v>
      </c>
      <c r="AD95" s="39"/>
      <c r="AE95" s="39"/>
      <c r="AF95" s="39"/>
      <c r="AG95" s="39"/>
    </row>
    <row r="97" spans="1:33" ht="14.25">
      <c r="A97" s="39"/>
      <c r="B97" s="37" t="s">
        <v>55</v>
      </c>
      <c r="C97" s="67">
        <f>COUNTIF(C$4:C$60,"*4CMN*")</f>
        <v>1</v>
      </c>
      <c r="D97" s="67">
        <f>COUNTIF(D$4:D$60,"*4CMN*")</f>
        <v>1</v>
      </c>
      <c r="E97" s="67">
        <f>COUNTIF(E$4:E$60,"*4CMN*")</f>
        <v>1</v>
      </c>
      <c r="F97" s="67">
        <f>COUNTIF(F$4:F$60,"*4CMN*")</f>
        <v>1</v>
      </c>
      <c r="G97" s="67">
        <f>COUNTIF(G$4:G$60,"*4CMN*")</f>
        <v>1</v>
      </c>
      <c r="H97" s="67">
        <f>COUNTIF(H$4:H$60,"*4CMN*")</f>
        <v>1</v>
      </c>
      <c r="I97" s="67">
        <f>COUNTIF(I$4:I$60,"*4CMN*")</f>
        <v>1</v>
      </c>
      <c r="J97" s="67">
        <f>COUNTIF(J$4:J$60,"*4CMN*")</f>
        <v>1</v>
      </c>
      <c r="K97" s="67">
        <f>COUNTIF(K$4:K$60,"*4CMN*")</f>
        <v>1</v>
      </c>
      <c r="L97" s="67">
        <f>COUNTIF(L$4:L$60,"*4CMN*")</f>
        <v>1</v>
      </c>
      <c r="M97" s="67">
        <f>COUNTIF(M$4:M$60,"*4CMN*")</f>
        <v>1</v>
      </c>
      <c r="N97" s="67">
        <f>COUNTIF(N$4:N$60,"*4CMN*")</f>
        <v>2</v>
      </c>
      <c r="O97" s="67">
        <f>COUNTIF(O$4:O$60,"*4CMN*")</f>
        <v>1</v>
      </c>
      <c r="P97" s="67">
        <f>COUNTIF(P$4:P$60,"*4CMN*")</f>
        <v>1</v>
      </c>
      <c r="Q97" s="67">
        <f>COUNTIF(Q$4:Q$60,"*4CMN*")</f>
        <v>2</v>
      </c>
      <c r="R97" s="67">
        <f>COUNTIF(R$4:R$60,"*4CMN*")</f>
        <v>2</v>
      </c>
      <c r="S97" s="67">
        <f>COUNTIF(S$4:S$60,"*4CMN*")</f>
        <v>1</v>
      </c>
      <c r="T97" s="67">
        <f>COUNTIF(T$4:T$60,"*4CMN*")</f>
        <v>1</v>
      </c>
      <c r="U97" s="67">
        <f>COUNTIF(U$4:U$60,"*4CMN*")</f>
        <v>1</v>
      </c>
      <c r="V97" s="67">
        <f>COUNTIF(V$4:V$60,"*4CMN*")</f>
        <v>1</v>
      </c>
      <c r="W97" s="67">
        <f>COUNTIF(W$4:W$60,"*4CMN*")</f>
        <v>1</v>
      </c>
      <c r="X97" s="67">
        <f>COUNTIF(X$4:X$60,"*4CMN*")</f>
        <v>2</v>
      </c>
      <c r="Y97" s="67">
        <f>COUNTIF(Y$4:Y$60,"*4CMN*")</f>
        <v>2</v>
      </c>
      <c r="Z97" s="67">
        <f>COUNTIF(Z$4:Z$60,"*4CMN*")</f>
        <v>1</v>
      </c>
      <c r="AA97" s="67">
        <f>COUNTIF(AA$4:AA$60,"*4CMN*")</f>
        <v>1</v>
      </c>
      <c r="AD97" s="39"/>
      <c r="AE97" s="39"/>
      <c r="AF97" s="39"/>
      <c r="AG97" s="39"/>
    </row>
    <row r="99" spans="1:28" ht="14.25">
      <c r="A99" s="69"/>
      <c r="B99" s="71" t="s">
        <v>43</v>
      </c>
      <c r="C99" s="67">
        <f>COUNTIF(C$4:C$60,"*4ART")</f>
        <v>1</v>
      </c>
      <c r="D99" s="67">
        <f aca="true" t="shared" si="21" ref="D99:AA99">COUNTIF(D$4:D$60,"*4ART")</f>
        <v>1</v>
      </c>
      <c r="E99" s="67">
        <f t="shared" si="21"/>
        <v>4</v>
      </c>
      <c r="F99" s="67">
        <f t="shared" si="21"/>
        <v>4</v>
      </c>
      <c r="G99" s="67">
        <f t="shared" si="21"/>
        <v>3</v>
      </c>
      <c r="H99" s="67">
        <f t="shared" si="21"/>
        <v>1</v>
      </c>
      <c r="I99" s="67">
        <f t="shared" si="21"/>
        <v>1</v>
      </c>
      <c r="J99" s="67">
        <f t="shared" si="21"/>
        <v>1</v>
      </c>
      <c r="K99" s="67">
        <f t="shared" si="21"/>
        <v>4</v>
      </c>
      <c r="L99" s="67">
        <f t="shared" si="21"/>
        <v>1</v>
      </c>
      <c r="M99" s="67">
        <f t="shared" si="21"/>
        <v>3</v>
      </c>
      <c r="N99" s="67">
        <f t="shared" si="21"/>
        <v>4</v>
      </c>
      <c r="O99" s="67">
        <f t="shared" si="21"/>
        <v>2</v>
      </c>
      <c r="P99" s="67">
        <f t="shared" si="21"/>
        <v>4</v>
      </c>
      <c r="Q99" s="67">
        <f t="shared" si="21"/>
        <v>1</v>
      </c>
      <c r="R99" s="67">
        <f t="shared" si="21"/>
        <v>1</v>
      </c>
      <c r="S99" s="67">
        <f t="shared" si="21"/>
        <v>2</v>
      </c>
      <c r="T99" s="67">
        <f t="shared" si="21"/>
        <v>4</v>
      </c>
      <c r="U99" s="67">
        <f t="shared" si="21"/>
        <v>4</v>
      </c>
      <c r="V99" s="67">
        <f t="shared" si="21"/>
        <v>4</v>
      </c>
      <c r="W99" s="67">
        <f t="shared" si="21"/>
        <v>2</v>
      </c>
      <c r="X99" s="67">
        <f t="shared" si="21"/>
        <v>1</v>
      </c>
      <c r="Y99" s="67">
        <f t="shared" si="21"/>
        <v>3</v>
      </c>
      <c r="Z99" s="67">
        <f t="shared" si="21"/>
        <v>4</v>
      </c>
      <c r="AA99" s="67">
        <f t="shared" si="21"/>
        <v>2</v>
      </c>
      <c r="AB99" s="1"/>
    </row>
    <row r="101" spans="2:27" ht="14.25">
      <c r="B101" s="37" t="s">
        <v>80</v>
      </c>
      <c r="C101" s="67">
        <f>COUNTIF(C$4:C$60,"*5CAIM*")</f>
        <v>1</v>
      </c>
      <c r="D101" s="67">
        <f aca="true" t="shared" si="22" ref="D101:AA101">COUNTIF(D$4:D$60,"*5CAIM*")</f>
        <v>1</v>
      </c>
      <c r="E101" s="67">
        <f t="shared" si="22"/>
        <v>2</v>
      </c>
      <c r="F101" s="67">
        <f t="shared" si="22"/>
        <v>2</v>
      </c>
      <c r="G101" s="67">
        <f t="shared" si="22"/>
        <v>2</v>
      </c>
      <c r="H101" s="67">
        <f t="shared" si="22"/>
        <v>1</v>
      </c>
      <c r="I101" s="67">
        <f t="shared" si="22"/>
        <v>1</v>
      </c>
      <c r="J101" s="67">
        <f t="shared" si="22"/>
        <v>1</v>
      </c>
      <c r="K101" s="67">
        <f t="shared" si="22"/>
        <v>1</v>
      </c>
      <c r="L101" s="67">
        <f t="shared" si="22"/>
        <v>2</v>
      </c>
      <c r="M101" s="67">
        <f t="shared" si="22"/>
        <v>2</v>
      </c>
      <c r="N101" s="67">
        <f t="shared" si="22"/>
        <v>2</v>
      </c>
      <c r="O101" s="67">
        <f t="shared" si="22"/>
        <v>2</v>
      </c>
      <c r="P101" s="67">
        <f t="shared" si="22"/>
        <v>1</v>
      </c>
      <c r="Q101" s="67">
        <f t="shared" si="22"/>
        <v>1</v>
      </c>
      <c r="R101" s="67">
        <f t="shared" si="22"/>
        <v>1</v>
      </c>
      <c r="S101" s="67">
        <f t="shared" si="22"/>
        <v>1</v>
      </c>
      <c r="T101" s="67">
        <f t="shared" si="22"/>
        <v>1</v>
      </c>
      <c r="U101" s="67">
        <f t="shared" si="22"/>
        <v>2</v>
      </c>
      <c r="V101" s="67">
        <f t="shared" si="22"/>
        <v>2</v>
      </c>
      <c r="W101" s="67">
        <f t="shared" si="22"/>
        <v>2</v>
      </c>
      <c r="X101" s="67">
        <f t="shared" si="22"/>
        <v>1</v>
      </c>
      <c r="Y101" s="67">
        <f t="shared" si="22"/>
        <v>1</v>
      </c>
      <c r="Z101" s="67">
        <f t="shared" si="22"/>
        <v>2</v>
      </c>
      <c r="AA101" s="67">
        <f t="shared" si="22"/>
        <v>2</v>
      </c>
    </row>
    <row r="103" spans="2:27" ht="14.25">
      <c r="B103" s="37" t="s">
        <v>90</v>
      </c>
      <c r="C103" s="67">
        <f>COUNTIF(C$4:C$60,"*5CMN*")</f>
        <v>1</v>
      </c>
      <c r="D103" s="67">
        <f aca="true" t="shared" si="23" ref="D103:AA103">COUNTIF(D$4:D$60,"*5CMN*")</f>
        <v>1</v>
      </c>
      <c r="E103" s="67">
        <f t="shared" si="23"/>
        <v>1</v>
      </c>
      <c r="F103" s="67">
        <f t="shared" si="23"/>
        <v>1</v>
      </c>
      <c r="G103" s="67">
        <f t="shared" si="23"/>
        <v>2</v>
      </c>
      <c r="H103" s="67">
        <f t="shared" si="23"/>
        <v>2</v>
      </c>
      <c r="I103" s="67">
        <f t="shared" si="23"/>
        <v>2</v>
      </c>
      <c r="J103" s="67">
        <f t="shared" si="23"/>
        <v>2</v>
      </c>
      <c r="K103" s="67">
        <f t="shared" si="23"/>
        <v>2</v>
      </c>
      <c r="L103" s="67">
        <f t="shared" si="23"/>
        <v>1</v>
      </c>
      <c r="M103" s="67">
        <f t="shared" si="23"/>
        <v>2</v>
      </c>
      <c r="N103" s="67">
        <f t="shared" si="23"/>
        <v>1</v>
      </c>
      <c r="O103" s="67">
        <f t="shared" si="23"/>
        <v>1</v>
      </c>
      <c r="P103" s="67">
        <f t="shared" si="23"/>
        <v>1</v>
      </c>
      <c r="Q103" s="67">
        <f t="shared" si="23"/>
        <v>1</v>
      </c>
      <c r="R103" s="67">
        <f t="shared" si="23"/>
        <v>1</v>
      </c>
      <c r="S103" s="67">
        <f t="shared" si="23"/>
        <v>1</v>
      </c>
      <c r="T103" s="67">
        <f t="shared" si="23"/>
        <v>1</v>
      </c>
      <c r="U103" s="67">
        <f t="shared" si="23"/>
        <v>1</v>
      </c>
      <c r="V103" s="67">
        <f t="shared" si="23"/>
        <v>2</v>
      </c>
      <c r="W103" s="67">
        <f t="shared" si="23"/>
        <v>1</v>
      </c>
      <c r="X103" s="67">
        <f t="shared" si="23"/>
        <v>1</v>
      </c>
      <c r="Y103" s="67">
        <f t="shared" si="23"/>
        <v>2</v>
      </c>
      <c r="Z103" s="67">
        <f t="shared" si="23"/>
        <v>2</v>
      </c>
      <c r="AA103" s="67">
        <f t="shared" si="23"/>
        <v>1</v>
      </c>
    </row>
    <row r="105" spans="2:27" ht="14.25">
      <c r="B105" s="68" t="s">
        <v>10</v>
      </c>
      <c r="C105" s="67">
        <f>COUNTIF(C$4:C$60,"*5ART*")</f>
        <v>3</v>
      </c>
      <c r="D105" s="67">
        <f aca="true" t="shared" si="24" ref="D105:AA105">COUNTIF(D$4:D$60,"*5ART*")</f>
        <v>4</v>
      </c>
      <c r="E105" s="67">
        <f t="shared" si="24"/>
        <v>1</v>
      </c>
      <c r="F105" s="67">
        <f t="shared" si="24"/>
        <v>2</v>
      </c>
      <c r="G105" s="67">
        <f t="shared" si="24"/>
        <v>4</v>
      </c>
      <c r="H105" s="67">
        <f t="shared" si="24"/>
        <v>1</v>
      </c>
      <c r="I105" s="67">
        <f t="shared" si="24"/>
        <v>2</v>
      </c>
      <c r="J105" s="67">
        <f t="shared" si="24"/>
        <v>2</v>
      </c>
      <c r="K105" s="67">
        <f t="shared" si="24"/>
        <v>4</v>
      </c>
      <c r="L105" s="67">
        <f t="shared" si="24"/>
        <v>4</v>
      </c>
      <c r="M105" s="67">
        <f t="shared" si="24"/>
        <v>1</v>
      </c>
      <c r="N105" s="67">
        <f t="shared" si="24"/>
        <v>2</v>
      </c>
      <c r="O105" s="67">
        <f t="shared" si="24"/>
        <v>4</v>
      </c>
      <c r="P105" s="67">
        <f t="shared" si="24"/>
        <v>1</v>
      </c>
      <c r="Q105" s="67">
        <f t="shared" si="24"/>
        <v>4</v>
      </c>
      <c r="R105" s="67">
        <f t="shared" si="24"/>
        <v>2</v>
      </c>
      <c r="S105" s="67">
        <f t="shared" si="24"/>
        <v>1</v>
      </c>
      <c r="T105" s="67">
        <f t="shared" si="24"/>
        <v>3</v>
      </c>
      <c r="U105" s="67">
        <f t="shared" si="24"/>
        <v>3</v>
      </c>
      <c r="V105" s="67">
        <f t="shared" si="24"/>
        <v>1</v>
      </c>
      <c r="W105" s="67">
        <f t="shared" si="24"/>
        <v>1</v>
      </c>
      <c r="X105" s="67">
        <f t="shared" si="24"/>
        <v>3</v>
      </c>
      <c r="Y105" s="67">
        <f t="shared" si="24"/>
        <v>3</v>
      </c>
      <c r="Z105" s="67">
        <f t="shared" si="24"/>
        <v>1</v>
      </c>
      <c r="AA105" s="67">
        <f t="shared" si="24"/>
        <v>1</v>
      </c>
    </row>
    <row r="8685" spans="26:27" ht="12.75">
      <c r="Z8685" s="39"/>
      <c r="AA8685" s="39"/>
    </row>
    <row r="8686" spans="7:27" ht="12.75">
      <c r="G8686" s="39"/>
      <c r="Z8686" s="39"/>
      <c r="AA8686" s="39"/>
    </row>
    <row r="8687" spans="1:33" ht="12.75">
      <c r="A8687" s="39"/>
      <c r="B8687" s="39"/>
      <c r="C8687" s="39"/>
      <c r="D8687" s="39"/>
      <c r="E8687" s="39"/>
      <c r="F8687" s="39"/>
      <c r="G8687" s="39"/>
      <c r="H8687" s="39"/>
      <c r="I8687" s="39"/>
      <c r="J8687" s="39"/>
      <c r="K8687" s="39"/>
      <c r="L8687" s="39"/>
      <c r="M8687" s="39"/>
      <c r="N8687" s="39"/>
      <c r="O8687" s="39"/>
      <c r="P8687" s="39"/>
      <c r="Q8687" s="39"/>
      <c r="R8687" s="39"/>
      <c r="S8687" s="39"/>
      <c r="T8687" s="39"/>
      <c r="U8687" s="39"/>
      <c r="V8687" s="39"/>
      <c r="W8687" s="39"/>
      <c r="X8687" s="39"/>
      <c r="Y8687" s="39"/>
      <c r="AD8687" s="39"/>
      <c r="AE8687" s="39"/>
      <c r="AF8687" s="39"/>
      <c r="AG8687" s="39"/>
    </row>
    <row r="8688" spans="1:33" ht="12.75">
      <c r="A8688" s="39"/>
      <c r="B8688" s="39"/>
      <c r="C8688" s="39"/>
      <c r="D8688" s="39"/>
      <c r="E8688" s="39"/>
      <c r="F8688" s="39"/>
      <c r="H8688" s="39"/>
      <c r="I8688" s="39"/>
      <c r="J8688" s="39"/>
      <c r="K8688" s="39"/>
      <c r="L8688" s="39"/>
      <c r="M8688" s="39"/>
      <c r="N8688" s="39"/>
      <c r="O8688" s="39"/>
      <c r="P8688" s="39"/>
      <c r="Q8688" s="39"/>
      <c r="R8688" s="39"/>
      <c r="S8688" s="39"/>
      <c r="T8688" s="39"/>
      <c r="U8688" s="39"/>
      <c r="V8688" s="39"/>
      <c r="W8688" s="39"/>
      <c r="X8688" s="39"/>
      <c r="Y8688" s="39"/>
      <c r="AD8688" s="39"/>
      <c r="AE8688" s="39"/>
      <c r="AF8688" s="39"/>
      <c r="AG8688" s="39"/>
    </row>
  </sheetData>
  <sheetProtection/>
  <autoFilter ref="B5:B105"/>
  <mergeCells count="7">
    <mergeCell ref="B3:B4"/>
    <mergeCell ref="C2:AA2"/>
    <mergeCell ref="C3:G3"/>
    <mergeCell ref="H3:L3"/>
    <mergeCell ref="M3:Q3"/>
    <mergeCell ref="R3:V3"/>
    <mergeCell ref="W3:AA3"/>
  </mergeCells>
  <conditionalFormatting sqref="AG6:AG60">
    <cfRule type="cellIs" priority="264" dxfId="7" operator="notEqual" stopIfTrue="1">
      <formula>0</formula>
    </cfRule>
    <cfRule type="cellIs" priority="265" dxfId="6" operator="equal" stopIfTrue="1">
      <formula>0</formula>
    </cfRule>
  </conditionalFormatting>
  <conditionalFormatting sqref="W19:Y19 Y39:Y47 W56:X60 W55:AA55 W50:X54 X39:X42 Z29:AA42 W15:X15 X29:Y37 X38:AA38 Y50:AA60 X13:AA28 AA13:AA60 Z6:AA11 V44:V49 T43:V43 T33:AA33 R32:V32 V29:V42 R46:V46 R50:V60 W43:AA49 S42:S49 W14:W42 R13:R49 T13:V28 T29:T49 U13:U60 S13:S40 R38:U38 R23:S24 M6:O10 N11:O12 M10:M12 P6:Y12 H52:L52 H27:H60 H13:H25 I13:Q60 C41:E41 H33:L33 C28:E28 H36:U36 C42:F42 H42:AA42 C38:F38 C46:F46 H46:L46 C37:D37 C23:F24 H23:L24 H57:AA57 C13:C35 C55:F60 H59:AA59 C37:C55 M8:AA8 C6:L12 G13:G60 D13:F55">
    <cfRule type="cellIs" priority="154" dxfId="5" operator="equal" stopIfTrue="1">
      <formula>"DISP"</formula>
    </cfRule>
  </conditionalFormatting>
  <conditionalFormatting sqref="S42:S60 S13:S40 T13:AA60 R6:AA12 R13:R60 R57:AA57 R59:AA59 C6:Q60">
    <cfRule type="cellIs" priority="56" dxfId="1" operator="equal" stopIfTrue="1">
      <formula>"5ART"</formula>
    </cfRule>
    <cfRule type="cellIs" priority="57" dxfId="1" operator="equal" stopIfTrue="1">
      <formula>"4ART"</formula>
    </cfRule>
    <cfRule type="cellIs" priority="58" dxfId="1" operator="equal" stopIfTrue="1">
      <formula>"3ART"</formula>
    </cfRule>
    <cfRule type="cellIs" priority="59" dxfId="1" operator="equal" stopIfTrue="1">
      <formula>"*ART"</formula>
    </cfRule>
  </conditionalFormatting>
  <conditionalFormatting sqref="C81:AA81 C79:AA79 C71:AA71 C69:AA69 C77:AA77 C75:AA75 C73:AA73 C83:AA83 C87:AA87 C89:AA89 C91:AA91 C93:AA93 C95:AA95 C97:AA97 C99:AA99 C101:AA101 C103:AA103 C105:AA105 C85:AA85">
    <cfRule type="cellIs" priority="29" dxfId="0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2"/>
  <sheetViews>
    <sheetView zoomScalePageLayoutView="0" workbookViewId="0" topLeftCell="A2">
      <selection activeCell="C5" sqref="C5"/>
    </sheetView>
  </sheetViews>
  <sheetFormatPr defaultColWidth="11.421875" defaultRowHeight="12.75"/>
  <cols>
    <col min="1" max="1" width="6.421875" style="0" customWidth="1"/>
    <col min="2" max="2" width="5.8515625" style="0" customWidth="1"/>
    <col min="3" max="12" width="13.7109375" style="1" customWidth="1"/>
    <col min="13" max="17" width="13.7109375" style="0" customWidth="1"/>
  </cols>
  <sheetData>
    <row r="1" spans="3:11" ht="12.75" customHeight="1" hidden="1">
      <c r="C1" s="2"/>
      <c r="K1" s="4"/>
    </row>
    <row r="2" spans="2:11" ht="12.75" customHeight="1">
      <c r="B2" s="3"/>
      <c r="C2" s="4"/>
      <c r="K2" s="4"/>
    </row>
    <row r="3" spans="3:17" ht="12.75" customHeight="1">
      <c r="C3" s="110" t="s">
        <v>22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3:17" ht="12.75" customHeight="1"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2:17" ht="20.25" customHeight="1">
      <c r="B5" s="3"/>
      <c r="C5" s="5" t="s">
        <v>23</v>
      </c>
      <c r="D5" s="5" t="s">
        <v>24</v>
      </c>
      <c r="E5" s="6" t="s">
        <v>25</v>
      </c>
      <c r="F5" s="5" t="s">
        <v>26</v>
      </c>
      <c r="G5" s="7" t="s">
        <v>27</v>
      </c>
      <c r="H5" s="6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36</v>
      </c>
      <c r="Q5" s="7" t="s">
        <v>37</v>
      </c>
    </row>
    <row r="6" spans="2:17" ht="16.5" customHeight="1">
      <c r="B6" s="107" t="s">
        <v>38</v>
      </c>
      <c r="C6" s="8"/>
      <c r="D6" s="9"/>
      <c r="E6" s="9"/>
      <c r="F6" s="9"/>
      <c r="G6" s="9"/>
      <c r="H6" s="9"/>
      <c r="I6" s="9"/>
      <c r="J6" s="20"/>
      <c r="K6" s="9"/>
      <c r="L6" s="11"/>
      <c r="M6" s="25"/>
      <c r="N6" s="26"/>
      <c r="O6" s="27"/>
      <c r="P6" s="27"/>
      <c r="Q6" s="27"/>
    </row>
    <row r="7" spans="2:17" ht="16.5" customHeight="1">
      <c r="B7" s="108"/>
      <c r="C7" s="10"/>
      <c r="D7" s="9"/>
      <c r="E7" s="11"/>
      <c r="F7" s="9"/>
      <c r="G7" s="11"/>
      <c r="H7" s="9"/>
      <c r="I7" s="9"/>
      <c r="J7" s="20"/>
      <c r="K7" s="9"/>
      <c r="L7" s="11"/>
      <c r="M7" s="27"/>
      <c r="N7" s="25"/>
      <c r="O7" s="27"/>
      <c r="P7" s="27"/>
      <c r="Q7" s="27"/>
    </row>
    <row r="8" spans="2:17" ht="16.5" customHeight="1">
      <c r="B8" s="108"/>
      <c r="C8" s="10"/>
      <c r="D8" s="9"/>
      <c r="E8" s="11"/>
      <c r="F8" s="9"/>
      <c r="G8" s="9"/>
      <c r="H8" s="9"/>
      <c r="I8" s="9"/>
      <c r="J8" s="9"/>
      <c r="K8" s="20"/>
      <c r="L8" s="9"/>
      <c r="M8" s="26"/>
      <c r="N8" s="25"/>
      <c r="O8" s="27"/>
      <c r="P8" s="27"/>
      <c r="Q8" s="27"/>
    </row>
    <row r="9" spans="2:17" ht="16.5" customHeight="1">
      <c r="B9" s="108"/>
      <c r="C9" s="10"/>
      <c r="D9" s="9"/>
      <c r="E9" s="11"/>
      <c r="F9" s="11"/>
      <c r="G9" s="9"/>
      <c r="H9" s="9"/>
      <c r="I9" s="9"/>
      <c r="J9" s="9"/>
      <c r="K9" s="20"/>
      <c r="L9" s="9"/>
      <c r="M9" s="26"/>
      <c r="N9" s="26"/>
      <c r="O9" s="27"/>
      <c r="P9" s="27"/>
      <c r="Q9" s="27"/>
    </row>
    <row r="10" spans="2:17" ht="16.5" customHeight="1">
      <c r="B10" s="108"/>
      <c r="C10" s="12"/>
      <c r="D10" s="11"/>
      <c r="E10" s="11"/>
      <c r="F10" s="11"/>
      <c r="G10" s="9"/>
      <c r="H10" s="9"/>
      <c r="I10" s="9"/>
      <c r="J10" s="9"/>
      <c r="K10" s="20"/>
      <c r="L10" s="20"/>
      <c r="M10" s="25"/>
      <c r="N10" s="26"/>
      <c r="O10" s="27"/>
      <c r="P10" s="27"/>
      <c r="Q10" s="27"/>
    </row>
    <row r="11" spans="2:17" ht="16.5" customHeight="1">
      <c r="B11" s="109"/>
      <c r="C11" s="13"/>
      <c r="D11" s="14"/>
      <c r="E11" s="15"/>
      <c r="F11" s="14"/>
      <c r="G11" s="15"/>
      <c r="H11" s="16"/>
      <c r="I11" s="15"/>
      <c r="J11" s="15"/>
      <c r="K11" s="15"/>
      <c r="L11" s="22"/>
      <c r="M11" s="28"/>
      <c r="N11" s="29"/>
      <c r="O11" s="30"/>
      <c r="P11" s="30"/>
      <c r="Q11" s="30"/>
    </row>
    <row r="12" spans="2:17" ht="16.5" customHeight="1">
      <c r="B12" s="107" t="s">
        <v>39</v>
      </c>
      <c r="C12" s="17"/>
      <c r="D12" s="18"/>
      <c r="E12" s="18"/>
      <c r="F12" s="18"/>
      <c r="G12" s="19"/>
      <c r="H12" s="18"/>
      <c r="I12" s="18"/>
      <c r="J12" s="18"/>
      <c r="K12" s="18"/>
      <c r="L12" s="18"/>
      <c r="M12" s="31"/>
      <c r="N12" s="32"/>
      <c r="O12" s="32"/>
      <c r="P12" s="32"/>
      <c r="Q12" s="32"/>
    </row>
    <row r="13" spans="2:17" ht="16.5" customHeight="1">
      <c r="B13" s="108"/>
      <c r="C13" s="10"/>
      <c r="D13" s="9"/>
      <c r="E13" s="9"/>
      <c r="F13" s="9"/>
      <c r="G13" s="11"/>
      <c r="H13" s="9"/>
      <c r="I13" s="9"/>
      <c r="J13" s="9"/>
      <c r="K13" s="9"/>
      <c r="L13" s="9"/>
      <c r="M13" s="25"/>
      <c r="N13" s="27"/>
      <c r="O13" s="27"/>
      <c r="P13" s="27"/>
      <c r="Q13" s="27"/>
    </row>
    <row r="14" spans="2:17" ht="16.5" customHeight="1">
      <c r="B14" s="108"/>
      <c r="C14" s="10"/>
      <c r="D14" s="9"/>
      <c r="E14" s="9"/>
      <c r="F14" s="11"/>
      <c r="G14" s="9"/>
      <c r="H14" s="9"/>
      <c r="I14" s="9"/>
      <c r="J14" s="9"/>
      <c r="K14" s="9"/>
      <c r="L14" s="9"/>
      <c r="M14" s="27"/>
      <c r="N14" s="25"/>
      <c r="O14" s="27"/>
      <c r="P14" s="27"/>
      <c r="Q14" s="27"/>
    </row>
    <row r="15" spans="2:17" ht="16.5" customHeight="1">
      <c r="B15" s="108"/>
      <c r="C15" s="10"/>
      <c r="D15" s="9"/>
      <c r="E15" s="9"/>
      <c r="F15" s="9"/>
      <c r="G15" s="9"/>
      <c r="H15" s="9"/>
      <c r="I15" s="9"/>
      <c r="J15" s="9"/>
      <c r="K15" s="9"/>
      <c r="L15" s="9"/>
      <c r="M15" s="27"/>
      <c r="N15" s="25"/>
      <c r="O15" s="27"/>
      <c r="P15" s="27"/>
      <c r="Q15" s="27"/>
    </row>
    <row r="16" spans="2:17" ht="16.5" customHeight="1">
      <c r="B16" s="108"/>
      <c r="C16" s="10"/>
      <c r="D16" s="9"/>
      <c r="E16" s="9"/>
      <c r="F16" s="9"/>
      <c r="G16" s="9"/>
      <c r="H16" s="20"/>
      <c r="I16" s="9"/>
      <c r="J16" s="9"/>
      <c r="K16" s="9"/>
      <c r="L16" s="9"/>
      <c r="M16" s="26"/>
      <c r="N16" s="26"/>
      <c r="O16" s="27"/>
      <c r="P16" s="27"/>
      <c r="Q16" s="27"/>
    </row>
    <row r="17" spans="2:17" ht="16.5" customHeight="1">
      <c r="B17" s="109"/>
      <c r="C17" s="16"/>
      <c r="D17" s="15"/>
      <c r="E17" s="15"/>
      <c r="F17" s="15"/>
      <c r="G17" s="15"/>
      <c r="H17" s="21"/>
      <c r="I17" s="15"/>
      <c r="J17" s="15"/>
      <c r="K17" s="15"/>
      <c r="L17" s="15"/>
      <c r="M17" s="28"/>
      <c r="N17" s="29"/>
      <c r="O17" s="30"/>
      <c r="P17" s="29"/>
      <c r="Q17" s="29"/>
    </row>
    <row r="18" spans="2:17" ht="16.5" customHeight="1">
      <c r="B18" s="107" t="s">
        <v>40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32"/>
      <c r="N18" s="32"/>
      <c r="O18" s="32"/>
      <c r="P18" s="32"/>
      <c r="Q18" s="32"/>
    </row>
    <row r="19" spans="2:17" ht="16.5" customHeight="1">
      <c r="B19" s="108"/>
      <c r="C19" s="10"/>
      <c r="D19" s="9"/>
      <c r="E19" s="9"/>
      <c r="F19" s="11"/>
      <c r="G19" s="9"/>
      <c r="H19" s="9"/>
      <c r="I19" s="9"/>
      <c r="J19" s="9"/>
      <c r="K19" s="9"/>
      <c r="L19" s="9"/>
      <c r="M19" s="27"/>
      <c r="N19" s="27"/>
      <c r="O19" s="27"/>
      <c r="P19" s="27"/>
      <c r="Q19" s="27"/>
    </row>
    <row r="20" spans="2:17" ht="16.5" customHeight="1">
      <c r="B20" s="108"/>
      <c r="C20" s="10"/>
      <c r="D20" s="9"/>
      <c r="E20" s="9"/>
      <c r="F20" s="11"/>
      <c r="G20" s="9"/>
      <c r="H20" s="9"/>
      <c r="I20" s="9"/>
      <c r="J20" s="9"/>
      <c r="K20" s="20"/>
      <c r="L20" s="9"/>
      <c r="M20" s="27"/>
      <c r="N20" s="27"/>
      <c r="O20" s="27"/>
      <c r="P20" s="27"/>
      <c r="Q20" s="27"/>
    </row>
    <row r="21" spans="2:17" ht="16.5" customHeight="1">
      <c r="B21" s="108"/>
      <c r="C21" s="10"/>
      <c r="D21" s="9"/>
      <c r="E21" s="9"/>
      <c r="F21" s="9"/>
      <c r="G21" s="11"/>
      <c r="H21" s="9"/>
      <c r="I21" s="9"/>
      <c r="J21" s="9"/>
      <c r="K21" s="20"/>
      <c r="L21" s="9"/>
      <c r="M21" s="27"/>
      <c r="N21" s="27"/>
      <c r="O21" s="27"/>
      <c r="P21" s="27"/>
      <c r="Q21" s="27"/>
    </row>
    <row r="22" spans="2:17" ht="16.5" customHeight="1">
      <c r="B22" s="108"/>
      <c r="C22" s="10"/>
      <c r="D22" s="9"/>
      <c r="E22" s="9"/>
      <c r="F22" s="9"/>
      <c r="G22" s="11"/>
      <c r="H22" s="9"/>
      <c r="I22" s="9"/>
      <c r="J22" s="9"/>
      <c r="K22" s="20"/>
      <c r="L22" s="9"/>
      <c r="M22" s="27"/>
      <c r="N22" s="27"/>
      <c r="O22" s="27"/>
      <c r="P22" s="27"/>
      <c r="Q22" s="27"/>
    </row>
    <row r="23" spans="2:17" ht="16.5" customHeight="1">
      <c r="B23" s="109"/>
      <c r="C23" s="16"/>
      <c r="D23" s="15"/>
      <c r="E23" s="15"/>
      <c r="F23" s="15"/>
      <c r="G23" s="15"/>
      <c r="H23" s="16"/>
      <c r="I23" s="15"/>
      <c r="J23" s="15"/>
      <c r="K23" s="22"/>
      <c r="L23" s="15"/>
      <c r="M23" s="29"/>
      <c r="N23" s="29"/>
      <c r="O23" s="29"/>
      <c r="P23" s="29"/>
      <c r="Q23" s="29"/>
    </row>
    <row r="24" spans="2:17" ht="16.5" customHeight="1">
      <c r="B24" s="107" t="s">
        <v>41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33"/>
      <c r="N24" s="32"/>
      <c r="O24" s="32"/>
      <c r="P24" s="32"/>
      <c r="Q24" s="32"/>
    </row>
    <row r="25" spans="2:17" ht="16.5" customHeight="1">
      <c r="B25" s="108"/>
      <c r="C25" s="10"/>
      <c r="D25" s="9"/>
      <c r="E25" s="9"/>
      <c r="F25" s="9"/>
      <c r="G25" s="9"/>
      <c r="H25" s="9"/>
      <c r="I25" s="9"/>
      <c r="J25" s="9"/>
      <c r="K25" s="9"/>
      <c r="L25" s="20"/>
      <c r="M25" s="27"/>
      <c r="N25" s="26"/>
      <c r="O25" s="27"/>
      <c r="P25" s="27"/>
      <c r="Q25" s="27"/>
    </row>
    <row r="26" spans="2:17" ht="16.5" customHeight="1">
      <c r="B26" s="108"/>
      <c r="C26" s="10"/>
      <c r="D26" s="9"/>
      <c r="E26" s="9"/>
      <c r="F26" s="9"/>
      <c r="G26" s="11"/>
      <c r="H26" s="9"/>
      <c r="I26" s="9"/>
      <c r="J26" s="20"/>
      <c r="K26" s="9"/>
      <c r="L26" s="20"/>
      <c r="M26" s="26"/>
      <c r="N26" s="27"/>
      <c r="O26" s="27"/>
      <c r="P26" s="27"/>
      <c r="Q26" s="27"/>
    </row>
    <row r="27" spans="2:17" ht="16.5" customHeight="1">
      <c r="B27" s="108"/>
      <c r="C27" s="10"/>
      <c r="D27" s="9"/>
      <c r="E27" s="9"/>
      <c r="F27" s="9"/>
      <c r="G27" s="11"/>
      <c r="H27" s="9"/>
      <c r="I27" s="9"/>
      <c r="J27" s="20"/>
      <c r="K27" s="9"/>
      <c r="L27" s="9"/>
      <c r="M27" s="27"/>
      <c r="N27" s="27"/>
      <c r="O27" s="27"/>
      <c r="P27" s="27"/>
      <c r="Q27" s="27"/>
    </row>
    <row r="28" spans="2:17" ht="16.5" customHeight="1">
      <c r="B28" s="108"/>
      <c r="C28" s="10"/>
      <c r="D28" s="9"/>
      <c r="E28" s="20"/>
      <c r="F28" s="9"/>
      <c r="G28" s="9"/>
      <c r="H28" s="9"/>
      <c r="I28" s="9"/>
      <c r="J28" s="9"/>
      <c r="K28" s="9"/>
      <c r="L28" s="9"/>
      <c r="M28" s="27"/>
      <c r="N28" s="27"/>
      <c r="O28" s="27"/>
      <c r="P28" s="27"/>
      <c r="Q28" s="27"/>
    </row>
    <row r="29" spans="2:17" ht="16.5" customHeight="1">
      <c r="B29" s="109"/>
      <c r="C29" s="16"/>
      <c r="D29" s="15"/>
      <c r="E29" s="22"/>
      <c r="F29" s="15"/>
      <c r="G29" s="15"/>
      <c r="H29" s="16"/>
      <c r="I29" s="15"/>
      <c r="J29" s="15"/>
      <c r="K29" s="15"/>
      <c r="L29" s="15"/>
      <c r="M29" s="29"/>
      <c r="N29" s="29"/>
      <c r="O29" s="29"/>
      <c r="P29" s="29"/>
      <c r="Q29" s="29"/>
    </row>
    <row r="30" spans="2:17" ht="16.5" customHeight="1">
      <c r="B30" s="107" t="s">
        <v>42</v>
      </c>
      <c r="C30" s="17"/>
      <c r="D30" s="18"/>
      <c r="E30" s="18"/>
      <c r="F30" s="18"/>
      <c r="G30" s="18"/>
      <c r="H30" s="18"/>
      <c r="I30" s="18"/>
      <c r="J30" s="19"/>
      <c r="K30" s="18"/>
      <c r="L30" s="18"/>
      <c r="M30" s="32"/>
      <c r="N30" s="32"/>
      <c r="O30" s="32"/>
      <c r="P30" s="32"/>
      <c r="Q30" s="32"/>
    </row>
    <row r="31" spans="2:17" ht="16.5" customHeight="1">
      <c r="B31" s="108"/>
      <c r="C31" s="10"/>
      <c r="D31" s="9"/>
      <c r="E31" s="9"/>
      <c r="F31" s="11"/>
      <c r="G31" s="9"/>
      <c r="H31" s="9"/>
      <c r="I31" s="9"/>
      <c r="J31" s="11"/>
      <c r="K31" s="9"/>
      <c r="L31" s="9"/>
      <c r="M31" s="27"/>
      <c r="N31" s="27"/>
      <c r="O31" s="27"/>
      <c r="P31" s="27"/>
      <c r="Q31" s="27"/>
    </row>
    <row r="32" spans="2:17" ht="16.5" customHeight="1">
      <c r="B32" s="108"/>
      <c r="C32" s="10"/>
      <c r="D32" s="9"/>
      <c r="E32" s="9"/>
      <c r="F32" s="11"/>
      <c r="G32" s="9"/>
      <c r="H32" s="9"/>
      <c r="I32" s="9"/>
      <c r="J32" s="9"/>
      <c r="K32" s="9"/>
      <c r="L32" s="9"/>
      <c r="M32" s="27"/>
      <c r="N32" s="27"/>
      <c r="O32" s="27"/>
      <c r="P32" s="27"/>
      <c r="Q32" s="27"/>
    </row>
    <row r="33" spans="2:17" ht="16.5" customHeight="1">
      <c r="B33" s="108"/>
      <c r="C33" s="10"/>
      <c r="D33" s="9"/>
      <c r="E33" s="9"/>
      <c r="F33" s="9"/>
      <c r="G33" s="9"/>
      <c r="H33" s="9"/>
      <c r="I33" s="9"/>
      <c r="J33" s="9"/>
      <c r="K33" s="9"/>
      <c r="L33" s="9"/>
      <c r="M33" s="27"/>
      <c r="N33" s="25"/>
      <c r="O33" s="27"/>
      <c r="P33" s="27"/>
      <c r="Q33" s="27"/>
    </row>
    <row r="34" spans="2:17" ht="16.5" customHeight="1">
      <c r="B34" s="108"/>
      <c r="C34" s="10"/>
      <c r="D34" s="9"/>
      <c r="E34" s="9"/>
      <c r="F34" s="11"/>
      <c r="G34" s="9"/>
      <c r="H34" s="9"/>
      <c r="I34" s="9"/>
      <c r="J34" s="20"/>
      <c r="K34" s="20"/>
      <c r="L34" s="9"/>
      <c r="M34" s="27"/>
      <c r="N34" s="27"/>
      <c r="O34" s="27"/>
      <c r="P34" s="27"/>
      <c r="Q34" s="27"/>
    </row>
    <row r="35" spans="2:17" ht="16.5" customHeight="1">
      <c r="B35" s="109"/>
      <c r="C35" s="16"/>
      <c r="D35" s="15"/>
      <c r="E35" s="15"/>
      <c r="F35" s="14"/>
      <c r="G35" s="15"/>
      <c r="H35" s="16"/>
      <c r="I35" s="15"/>
      <c r="J35" s="22"/>
      <c r="K35" s="22"/>
      <c r="L35" s="15"/>
      <c r="M35" s="29"/>
      <c r="N35" s="34"/>
      <c r="O35" s="29"/>
      <c r="P35" s="29"/>
      <c r="Q35" s="29"/>
    </row>
    <row r="36" spans="2:17" ht="16.5" customHeight="1">
      <c r="B36" s="107" t="s">
        <v>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33"/>
      <c r="N36" s="32"/>
      <c r="O36" s="32"/>
      <c r="P36" s="32"/>
      <c r="Q36" s="32"/>
    </row>
    <row r="37" spans="2:17" ht="16.5" customHeight="1">
      <c r="B37" s="108"/>
      <c r="C37" s="23"/>
      <c r="D37" s="20"/>
      <c r="E37" s="9"/>
      <c r="F37" s="9"/>
      <c r="G37" s="9"/>
      <c r="H37" s="9"/>
      <c r="I37" s="9"/>
      <c r="J37" s="9"/>
      <c r="K37" s="20"/>
      <c r="L37" s="9"/>
      <c r="M37" s="26"/>
      <c r="N37" s="27"/>
      <c r="O37" s="27"/>
      <c r="P37" s="27"/>
      <c r="Q37" s="27"/>
    </row>
    <row r="38" spans="2:17" ht="16.5" customHeight="1">
      <c r="B38" s="108"/>
      <c r="C38" s="23"/>
      <c r="D38" s="20"/>
      <c r="E38" s="9"/>
      <c r="F38" s="9"/>
      <c r="G38" s="9"/>
      <c r="H38" s="9"/>
      <c r="I38" s="9"/>
      <c r="J38" s="9"/>
      <c r="K38" s="20"/>
      <c r="L38" s="20"/>
      <c r="M38" s="26"/>
      <c r="N38" s="26"/>
      <c r="O38" s="27"/>
      <c r="P38" s="27"/>
      <c r="Q38" s="27"/>
    </row>
    <row r="39" spans="2:17" ht="16.5" customHeight="1">
      <c r="B39" s="108"/>
      <c r="C39" s="10"/>
      <c r="D39" s="9"/>
      <c r="E39" s="9"/>
      <c r="F39" s="9"/>
      <c r="G39" s="9"/>
      <c r="H39" s="9"/>
      <c r="I39" s="9"/>
      <c r="J39" s="20"/>
      <c r="K39" s="20"/>
      <c r="L39" s="20"/>
      <c r="M39" s="27"/>
      <c r="N39" s="26"/>
      <c r="O39" s="27"/>
      <c r="P39" s="27"/>
      <c r="Q39" s="27"/>
    </row>
    <row r="40" spans="2:17" ht="16.5" customHeight="1">
      <c r="B40" s="108"/>
      <c r="C40" s="10"/>
      <c r="D40" s="9"/>
      <c r="E40" s="9"/>
      <c r="F40" s="9"/>
      <c r="G40" s="9"/>
      <c r="H40" s="9"/>
      <c r="I40" s="20"/>
      <c r="J40" s="20"/>
      <c r="K40" s="9"/>
      <c r="L40" s="9"/>
      <c r="M40" s="27"/>
      <c r="N40" s="26"/>
      <c r="O40" s="27"/>
      <c r="P40" s="27"/>
      <c r="Q40" s="27"/>
    </row>
    <row r="41" spans="2:17" ht="16.5" customHeight="1">
      <c r="B41" s="109"/>
      <c r="C41" s="16"/>
      <c r="D41" s="15"/>
      <c r="E41" s="15"/>
      <c r="F41" s="15"/>
      <c r="G41" s="15"/>
      <c r="H41" s="16"/>
      <c r="I41" s="22"/>
      <c r="J41" s="22"/>
      <c r="K41" s="15"/>
      <c r="L41" s="14"/>
      <c r="M41" s="29"/>
      <c r="N41" s="29"/>
      <c r="O41" s="29"/>
      <c r="P41" s="29"/>
      <c r="Q41" s="29"/>
    </row>
    <row r="42" spans="3:17" ht="12.75">
      <c r="C42" s="24"/>
      <c r="D42" s="24"/>
      <c r="E42" s="24"/>
      <c r="F42" s="24"/>
      <c r="G42" s="24"/>
      <c r="H42" s="24"/>
      <c r="I42" s="24"/>
      <c r="K42" s="24"/>
      <c r="L42" s="24"/>
      <c r="M42" s="35"/>
      <c r="N42" s="35"/>
      <c r="O42" s="35"/>
      <c r="P42" s="35"/>
      <c r="Q42" s="35"/>
    </row>
  </sheetData>
  <sheetProtection/>
  <mergeCells count="7">
    <mergeCell ref="B36:B41"/>
    <mergeCell ref="C3:Q4"/>
    <mergeCell ref="B6:B11"/>
    <mergeCell ref="B12:B17"/>
    <mergeCell ref="B18:B23"/>
    <mergeCell ref="B24:B29"/>
    <mergeCell ref="B30:B35"/>
  </mergeCells>
  <printOptions/>
  <pageMargins left="0.59" right="0.22" top="0.8" bottom="1.36" header="0.5" footer="0.86"/>
  <pageSetup horizontalDpi="600" verticalDpi="600" orientation="landscape" paperSize="9" scale="70"/>
  <headerFooter alignWithMargins="0">
    <oddFooter>&amp;L[  ] ORARIO PROVVISORIO
[  ] ORARIO DEFINITIVO&amp;RIL DIRIGENTE SCOLASTICO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TEC. NAUT. STAT.  PIZZO</dc:creator>
  <cp:keywords/>
  <dc:description/>
  <cp:lastModifiedBy>USER</cp:lastModifiedBy>
  <cp:lastPrinted>2022-10-09T11:09:41Z</cp:lastPrinted>
  <dcterms:created xsi:type="dcterms:W3CDTF">1997-10-29T10:02:16Z</dcterms:created>
  <dcterms:modified xsi:type="dcterms:W3CDTF">2023-09-17T05:08:11Z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